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מכרזים דיגיטלים 2026 יהלום\"/>
    </mc:Choice>
  </mc:AlternateContent>
  <workbookProtection workbookAlgorithmName="SHA-512" workbookHashValue="OHQ3XW7oULHkTugqpZj5bng+2gUimhTCWk3R0GVn3+Bwqq8u+KWAup/eqx5C+Vq+F0ASIoHrr9cxaXaphBk0XA==" workbookSaltValue="MznMflu+6HADLMudVCdlaQ==" workbookSpinCount="100000" lockStructure="1"/>
  <bookViews>
    <workbookView xWindow="0" yWindow="0" windowWidth="28800" windowHeight="12330" activeTab="1"/>
  </bookViews>
  <sheets>
    <sheet name="מקרא והנחיות" sheetId="14" r:id="rId1"/>
    <sheet name="פרטי המציע" sheetId="11" r:id="rId2"/>
    <sheet name="נסיון וצוות המציע" sheetId="9" r:id="rId3"/>
    <sheet name="ממליצים" sheetId="13" r:id="rId4"/>
    <sheet name="דירוג רשויות וסלים" sheetId="6" state="hidden" r:id="rId5"/>
    <sheet name="ניגוד עניינים" sheetId="12" r:id="rId6"/>
    <sheet name="נתוני סלים" sheetId="8" state="hidden" r:id="rId7"/>
  </sheets>
  <externalReferences>
    <externalReference r:id="rId8"/>
  </externalReferences>
  <definedNames>
    <definedName name="_xlnm._FilterDatabase" localSheetId="4" hidden="1">'דירוג רשויות וסלים'!$Q$17:$Y$388</definedName>
    <definedName name="_paloimportactive">FALSE</definedName>
    <definedName name="_palopasteviewstyle" hidden="1">"White"</definedName>
    <definedName name="curr_year" localSheetId="4">'דירוג רשויות וסלים'!$B$2</definedName>
    <definedName name="curr_year">#REF!</definedName>
    <definedName name="lamas_year">#REF!</definedName>
    <definedName name="Quarter" localSheetId="4">#REF!</definedName>
    <definedName name="Quarter">#REF!</definedName>
    <definedName name="Quarter1" localSheetId="4">'דירוג רשויות וסלים'!#REF!</definedName>
    <definedName name="Quarter1">'[1]דוח בקרה- אלעד'!$H$2</definedName>
    <definedName name="year" localSheetId="4">#REF!</definedName>
    <definedName name="year">#REF!</definedName>
    <definedName name="year2" localSheetId="4">#REF!</definedName>
    <definedName name="year2">'[1]דוח בקרה- אלעד'!$H$3</definedName>
    <definedName name="מחוז" localSheetId="4">'דירוג רשויות וסלים'!$D$1</definedName>
    <definedName name="מחוז">#REF!</definedName>
  </definedNames>
  <calcPr calcId="162913"/>
</workbook>
</file>

<file path=xl/calcChain.xml><?xml version="1.0" encoding="utf-8"?>
<calcChain xmlns="http://schemas.openxmlformats.org/spreadsheetml/2006/main">
  <c r="A24" i="11" l="1"/>
  <c r="L25" i="9"/>
  <c r="L26" i="9"/>
  <c r="L27" i="9"/>
  <c r="L28" i="9"/>
  <c r="L29" i="9"/>
  <c r="L30" i="9"/>
  <c r="L24" i="9"/>
  <c r="C11" i="9"/>
  <c r="C5" i="9"/>
  <c r="J24" i="9"/>
  <c r="K24" i="9" s="1"/>
  <c r="C19" i="9"/>
  <c r="C15" i="9"/>
  <c r="C38" i="9"/>
  <c r="M30" i="9"/>
  <c r="M25" i="9" l="1"/>
  <c r="M26" i="9"/>
  <c r="M27" i="9"/>
  <c r="M28" i="9"/>
  <c r="M29" i="9"/>
  <c r="M24" i="9"/>
  <c r="H6" i="13"/>
  <c r="H7" i="13"/>
  <c r="H8" i="13"/>
  <c r="H9" i="13"/>
  <c r="H10" i="13"/>
  <c r="H5" i="13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6" i="12"/>
  <c r="G5" i="12"/>
  <c r="K27" i="9"/>
  <c r="K28" i="9"/>
  <c r="K29" i="9"/>
  <c r="K30" i="9"/>
  <c r="N4" i="9" l="1"/>
  <c r="J25" i="9"/>
  <c r="K25" i="9" s="1"/>
  <c r="J26" i="9"/>
  <c r="K26" i="9" s="1"/>
  <c r="J27" i="9"/>
  <c r="J28" i="9"/>
  <c r="J29" i="9"/>
  <c r="J30" i="9"/>
  <c r="G4" i="12"/>
  <c r="O4" i="9" l="1" a="1"/>
  <c r="O4" i="9" s="1"/>
  <c r="O3" i="9" a="1"/>
  <c r="O3" i="9" s="1"/>
  <c r="N5" i="9"/>
  <c r="N6" i="9" s="1"/>
  <c r="O6" i="9" s="1" a="1"/>
  <c r="O6" i="9" s="1"/>
  <c r="O5" i="9" l="1" a="1"/>
  <c r="O5" i="9" s="1"/>
  <c r="N7" i="9"/>
  <c r="O7" i="9" s="1" a="1"/>
  <c r="O7" i="9" s="1"/>
  <c r="N8" i="9" l="1"/>
  <c r="O8" i="9" s="1" a="1"/>
  <c r="O8" i="9" s="1"/>
  <c r="N9" i="9" l="1"/>
  <c r="O9" i="9" s="1" a="1"/>
  <c r="O9" i="9" s="1"/>
  <c r="N10" i="9" l="1"/>
  <c r="O10" i="9" s="1" a="1"/>
  <c r="O10" i="9" s="1"/>
  <c r="N11" i="9" l="1"/>
  <c r="O11" i="9" s="1" a="1"/>
  <c r="O11" i="9" s="1"/>
  <c r="N12" i="9" l="1"/>
  <c r="O12" i="9" s="1" a="1"/>
  <c r="O12" i="9" s="1"/>
  <c r="N13" i="9" l="1"/>
  <c r="O13" i="9" s="1" a="1"/>
  <c r="O13" i="9" s="1"/>
  <c r="N14" i="9" l="1"/>
  <c r="O14" i="9" s="1" a="1"/>
  <c r="O14" i="9" s="1"/>
  <c r="N15" i="9" l="1"/>
  <c r="O15" i="9" s="1" a="1"/>
  <c r="O15" i="9" s="1"/>
  <c r="N16" i="9" l="1"/>
  <c r="O16" i="9" s="1" a="1"/>
  <c r="O16" i="9" s="1"/>
  <c r="N17" i="9" l="1"/>
  <c r="O17" i="9" s="1" a="1"/>
  <c r="O17" i="9" s="1"/>
  <c r="N18" i="9" l="1"/>
  <c r="O18" i="9" s="1" a="1"/>
  <c r="O18" i="9" s="1"/>
  <c r="N19" i="9" l="1"/>
  <c r="O19" i="9" s="1" a="1"/>
  <c r="O19" i="9" s="1"/>
  <c r="N20" i="9" l="1"/>
  <c r="O20" i="9" s="1" a="1"/>
  <c r="O20" i="9" s="1"/>
  <c r="N21" i="9" l="1"/>
  <c r="O21" i="9" s="1" a="1"/>
  <c r="O21" i="9" s="1"/>
  <c r="N22" i="9" l="1"/>
  <c r="O22" i="9" s="1" a="1"/>
  <c r="O22" i="9" s="1"/>
  <c r="N23" i="9" l="1"/>
  <c r="O23" i="9" s="1" a="1"/>
  <c r="O23" i="9" s="1"/>
  <c r="N24" i="9" l="1"/>
  <c r="O24" i="9" s="1" a="1"/>
  <c r="O24" i="9" s="1"/>
  <c r="N25" i="9" l="1"/>
  <c r="O25" i="9" s="1" a="1"/>
  <c r="O25" i="9" s="1"/>
  <c r="N26" i="9" l="1"/>
  <c r="O26" i="9" s="1" a="1"/>
  <c r="O26" i="9" s="1"/>
  <c r="N27" i="9" l="1"/>
  <c r="O27" i="9" s="1" a="1"/>
  <c r="O27" i="9" s="1"/>
  <c r="N28" i="9" l="1"/>
  <c r="O28" i="9" s="1" a="1"/>
  <c r="O28" i="9" s="1"/>
  <c r="N29" i="9" l="1"/>
  <c r="O29" i="9" s="1" a="1"/>
  <c r="O29" i="9" s="1"/>
  <c r="N30" i="9" l="1"/>
  <c r="O30" i="9" s="1" a="1"/>
  <c r="O30" i="9" s="1"/>
  <c r="N31" i="9" l="1"/>
  <c r="O31" i="9" s="1" a="1"/>
  <c r="O31" i="9" s="1"/>
  <c r="N32" i="9" l="1"/>
  <c r="O32" i="9" s="1" a="1"/>
  <c r="O32" i="9" s="1"/>
  <c r="N33" i="9" l="1"/>
  <c r="O33" i="9" s="1" a="1"/>
  <c r="O33" i="9" s="1"/>
  <c r="N34" i="9" l="1"/>
  <c r="O34" i="9" s="1" a="1"/>
  <c r="O34" i="9" s="1"/>
  <c r="N35" i="9" l="1"/>
  <c r="O35" i="9" s="1" a="1"/>
  <c r="O35" i="9" s="1"/>
  <c r="N36" i="9" l="1"/>
  <c r="O36" i="9" s="1" a="1"/>
  <c r="O36" i="9" s="1"/>
  <c r="N37" i="9" l="1"/>
  <c r="O37" i="9" s="1" a="1"/>
  <c r="O37" i="9" s="1"/>
  <c r="N38" i="9" l="1"/>
  <c r="O38" i="9" s="1" a="1"/>
  <c r="O38" i="9" s="1"/>
  <c r="N39" i="9" l="1"/>
  <c r="O39" i="9" s="1" a="1"/>
  <c r="O39" i="9" s="1"/>
  <c r="N40" i="9" l="1"/>
  <c r="O40" i="9" s="1" a="1"/>
  <c r="O40" i="9" s="1"/>
  <c r="N41" i="9" l="1"/>
  <c r="O41" i="9" s="1" a="1"/>
  <c r="O41" i="9" s="1"/>
  <c r="N42" i="9" l="1"/>
  <c r="O42" i="9" s="1" a="1"/>
  <c r="O42" i="9" s="1"/>
  <c r="N43" i="9" l="1"/>
  <c r="O43" i="9" s="1" a="1"/>
  <c r="O43" i="9" s="1"/>
  <c r="N44" i="9" l="1"/>
  <c r="O44" i="9" s="1" a="1"/>
  <c r="O44" i="9" s="1"/>
  <c r="N45" i="9" l="1"/>
  <c r="O45" i="9" s="1" a="1"/>
  <c r="O45" i="9" s="1"/>
  <c r="N46" i="9" l="1"/>
  <c r="O46" i="9" s="1" a="1"/>
  <c r="O46" i="9" s="1"/>
  <c r="N47" i="9" l="1"/>
  <c r="O47" i="9" s="1" a="1"/>
  <c r="O47" i="9" s="1"/>
  <c r="N48" i="9" l="1"/>
  <c r="O48" i="9" s="1" a="1"/>
  <c r="O48" i="9" s="1"/>
  <c r="N49" i="9" l="1"/>
  <c r="O49" i="9" s="1" a="1"/>
  <c r="O49" i="9" s="1"/>
  <c r="N50" i="9" l="1"/>
  <c r="O50" i="9" s="1" a="1"/>
  <c r="O50" i="9" s="1"/>
  <c r="N51" i="9" l="1"/>
  <c r="O51" i="9" s="1" a="1"/>
  <c r="O51" i="9" s="1"/>
  <c r="N52" i="9" l="1"/>
  <c r="O52" i="9" s="1" a="1"/>
  <c r="O52" i="9" s="1"/>
  <c r="N53" i="9" l="1"/>
  <c r="O53" i="9" s="1" a="1"/>
  <c r="O53" i="9" s="1"/>
  <c r="N54" i="9" l="1"/>
  <c r="O54" i="9" s="1" a="1"/>
  <c r="O54" i="9" s="1"/>
  <c r="N55" i="9" l="1"/>
  <c r="O55" i="9" s="1" a="1"/>
  <c r="O55" i="9" s="1"/>
  <c r="N56" i="9" l="1"/>
  <c r="O56" i="9" s="1" a="1"/>
  <c r="O56" i="9" s="1"/>
  <c r="N57" i="9" l="1"/>
  <c r="O57" i="9" s="1" a="1"/>
  <c r="O57" i="9" s="1"/>
  <c r="N58" i="9" l="1"/>
  <c r="O58" i="9" s="1" a="1"/>
  <c r="O58" i="9" s="1"/>
  <c r="N59" i="9" l="1"/>
  <c r="O59" i="9" s="1" a="1"/>
  <c r="O59" i="9" s="1"/>
  <c r="N60" i="9" l="1"/>
  <c r="O60" i="9" s="1" a="1"/>
  <c r="O60" i="9" s="1"/>
  <c r="N61" i="9" l="1"/>
  <c r="O61" i="9" s="1" a="1"/>
  <c r="O61" i="9" s="1"/>
  <c r="N62" i="9" l="1"/>
  <c r="O62" i="9" s="1" a="1"/>
  <c r="O62" i="9" s="1"/>
  <c r="A33" i="9" s="1" a="1"/>
  <c r="A33" i="9" s="1"/>
  <c r="N63" i="9" l="1"/>
  <c r="O63" i="9" s="1" a="1"/>
  <c r="O63" i="9" s="1"/>
  <c r="N64" i="9" l="1"/>
  <c r="O64" i="9" s="1" a="1"/>
  <c r="O64" i="9" s="1"/>
  <c r="N65" i="9" l="1"/>
  <c r="O65" i="9" s="1" a="1"/>
  <c r="O65" i="9" s="1"/>
  <c r="N66" i="9" l="1"/>
  <c r="O66" i="9" s="1" a="1"/>
  <c r="O66" i="9" s="1"/>
  <c r="N67" i="9" l="1"/>
  <c r="O67" i="9" s="1" a="1"/>
  <c r="O67" i="9" s="1"/>
  <c r="N68" i="9" l="1"/>
  <c r="O68" i="9" s="1" a="1"/>
  <c r="O68" i="9" s="1"/>
  <c r="N69" i="9" l="1"/>
  <c r="O69" i="9" s="1" a="1"/>
  <c r="O69" i="9" s="1"/>
  <c r="N70" i="9" l="1"/>
  <c r="O70" i="9" s="1" a="1"/>
  <c r="O70" i="9" s="1"/>
  <c r="N71" i="9" l="1"/>
  <c r="O71" i="9" s="1" a="1"/>
  <c r="O71" i="9" s="1"/>
  <c r="N72" i="9" l="1"/>
  <c r="O72" i="9" s="1" a="1"/>
  <c r="O72" i="9" s="1"/>
  <c r="N73" i="9" l="1"/>
  <c r="O73" i="9" s="1" a="1"/>
  <c r="O73" i="9" s="1"/>
  <c r="N74" i="9" l="1"/>
  <c r="O74" i="9" s="1" a="1"/>
  <c r="O74" i="9" s="1"/>
  <c r="N75" i="9" l="1"/>
  <c r="O75" i="9" s="1" a="1"/>
  <c r="O75" i="9" s="1"/>
  <c r="N76" i="9" l="1"/>
  <c r="O76" i="9" s="1" a="1"/>
  <c r="O76" i="9" s="1"/>
  <c r="N77" i="9" l="1"/>
  <c r="O77" i="9" s="1" a="1"/>
  <c r="O77" i="9" s="1"/>
  <c r="N78" i="9" l="1"/>
  <c r="O78" i="9" s="1" a="1"/>
  <c r="O78" i="9" s="1"/>
  <c r="N79" i="9" l="1"/>
  <c r="O79" i="9" s="1" a="1"/>
  <c r="O79" i="9" s="1"/>
  <c r="N80" i="9" l="1"/>
  <c r="O80" i="9" s="1" a="1"/>
  <c r="O80" i="9" s="1"/>
  <c r="N81" i="9" l="1"/>
  <c r="O81" i="9" s="1" a="1"/>
  <c r="O81" i="9" s="1"/>
  <c r="N82" i="9" l="1"/>
  <c r="O82" i="9" s="1" a="1"/>
  <c r="O82" i="9" s="1"/>
  <c r="N83" i="9" l="1"/>
  <c r="O83" i="9" s="1" a="1"/>
  <c r="O83" i="9" s="1"/>
  <c r="N84" i="9" l="1"/>
  <c r="O84" i="9" s="1" a="1"/>
  <c r="O84" i="9" s="1"/>
  <c r="N85" i="9" l="1"/>
  <c r="O85" i="9" s="1" a="1"/>
  <c r="O85" i="9" s="1"/>
  <c r="N86" i="9" l="1"/>
  <c r="O86" i="9" s="1" a="1"/>
  <c r="O86" i="9" s="1"/>
  <c r="N87" i="9" l="1"/>
  <c r="O87" i="9" s="1" a="1"/>
  <c r="O87" i="9" s="1"/>
  <c r="N88" i="9" l="1"/>
  <c r="O88" i="9" s="1" a="1"/>
  <c r="O88" i="9" s="1"/>
  <c r="N89" i="9" l="1"/>
  <c r="O89" i="9" s="1" a="1"/>
  <c r="O89" i="9" s="1"/>
  <c r="N90" i="9" l="1"/>
  <c r="O90" i="9" s="1" a="1"/>
  <c r="O90" i="9" s="1"/>
  <c r="N91" i="9" l="1"/>
  <c r="O91" i="9" s="1" a="1"/>
  <c r="O91" i="9" s="1"/>
  <c r="N92" i="9" l="1"/>
  <c r="O92" i="9" s="1" a="1"/>
  <c r="O92" i="9" s="1"/>
  <c r="N93" i="9" l="1"/>
  <c r="O93" i="9" s="1" a="1"/>
  <c r="O93" i="9" s="1"/>
  <c r="N94" i="9" l="1"/>
  <c r="O94" i="9" s="1" a="1"/>
  <c r="O94" i="9" s="1"/>
  <c r="N95" i="9" l="1"/>
  <c r="O95" i="9" s="1" a="1"/>
  <c r="O95" i="9" s="1"/>
  <c r="N96" i="9" l="1"/>
  <c r="O96" i="9" s="1" a="1"/>
  <c r="O96" i="9" s="1"/>
  <c r="N97" i="9" l="1"/>
  <c r="O97" i="9" s="1" a="1"/>
  <c r="O97" i="9" s="1"/>
  <c r="N98" i="9" l="1"/>
  <c r="O98" i="9" s="1" a="1"/>
  <c r="O98" i="9" s="1"/>
  <c r="N99" i="9" l="1"/>
  <c r="O99" i="9" s="1" a="1"/>
  <c r="O99" i="9" s="1"/>
  <c r="N100" i="9" l="1"/>
  <c r="O100" i="9" s="1" a="1"/>
  <c r="O100" i="9" s="1"/>
  <c r="N101" i="9" l="1"/>
  <c r="O101" i="9" s="1" a="1"/>
  <c r="O101" i="9" s="1"/>
  <c r="N102" i="9" l="1"/>
  <c r="O102" i="9" s="1" a="1"/>
  <c r="O102" i="9" s="1"/>
  <c r="N103" i="9" l="1"/>
  <c r="O103" i="9" s="1" a="1"/>
  <c r="O103" i="9" s="1"/>
  <c r="N104" i="9" l="1"/>
  <c r="O104" i="9" s="1" a="1"/>
  <c r="O104" i="9" s="1"/>
  <c r="N105" i="9" l="1"/>
  <c r="O105" i="9" s="1" a="1"/>
  <c r="O105" i="9" s="1"/>
  <c r="N106" i="9" l="1"/>
  <c r="O106" i="9" s="1" a="1"/>
  <c r="O106" i="9" s="1"/>
  <c r="N107" i="9" l="1"/>
  <c r="O107" i="9" s="1" a="1"/>
  <c r="O107" i="9" s="1"/>
  <c r="N108" i="9" l="1"/>
  <c r="O108" i="9" s="1" a="1"/>
  <c r="O108" i="9" s="1"/>
  <c r="N109" i="9" l="1"/>
  <c r="O109" i="9" s="1" a="1"/>
  <c r="O109" i="9" s="1"/>
  <c r="N110" i="9" l="1"/>
  <c r="O110" i="9" s="1" a="1"/>
  <c r="O110" i="9" s="1"/>
  <c r="N111" i="9" l="1"/>
  <c r="O111" i="9" s="1" a="1"/>
  <c r="O111" i="9" s="1"/>
  <c r="N112" i="9" l="1"/>
  <c r="O112" i="9" s="1" a="1"/>
  <c r="O112" i="9" s="1"/>
  <c r="N113" i="9" l="1"/>
  <c r="O113" i="9" s="1" a="1"/>
  <c r="O113" i="9" s="1"/>
  <c r="N114" i="9" l="1"/>
  <c r="O114" i="9" s="1" a="1"/>
  <c r="O114" i="9" s="1"/>
  <c r="N115" i="9" l="1"/>
  <c r="O115" i="9" s="1" a="1"/>
  <c r="O115" i="9" s="1"/>
  <c r="N116" i="9" l="1"/>
  <c r="O116" i="9" s="1" a="1"/>
  <c r="O116" i="9" s="1"/>
  <c r="N117" i="9" l="1"/>
  <c r="O117" i="9" s="1" a="1"/>
  <c r="O117" i="9" s="1"/>
  <c r="N118" i="9" l="1"/>
  <c r="O118" i="9" s="1" a="1"/>
  <c r="O118" i="9" s="1"/>
  <c r="N119" i="9" l="1"/>
  <c r="O119" i="9" s="1" a="1"/>
  <c r="O119" i="9" s="1"/>
  <c r="N120" i="9" l="1"/>
  <c r="O120" i="9" s="1" a="1"/>
  <c r="O120" i="9" s="1"/>
  <c r="N121" i="9" l="1"/>
  <c r="O121" i="9" s="1" a="1"/>
  <c r="O121" i="9" s="1"/>
  <c r="N122" i="9" l="1"/>
  <c r="O122" i="9" s="1" a="1"/>
  <c r="O122" i="9" s="1"/>
  <c r="C36" i="9" s="1"/>
  <c r="O123" i="9" a="1"/>
  <c r="O123" i="9" l="1"/>
  <c r="C37" i="9" s="1"/>
</calcChain>
</file>

<file path=xl/comments1.xml><?xml version="1.0" encoding="utf-8"?>
<comments xmlns="http://schemas.openxmlformats.org/spreadsheetml/2006/main">
  <authors>
    <author>שרה ברדה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</rPr>
          <t>יש לציין ניסיון של 100 שעות שנתיות לפחות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גילי נוה כהן</author>
  </authors>
  <commentList>
    <comment ref="R12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דיווחים שנתיים.
</t>
        </r>
        <r>
          <rPr>
            <sz val="8"/>
            <color indexed="81"/>
            <rFont val="Tahoma"/>
            <family val="2"/>
          </rPr>
          <t xml:space="preserve">לבחירת גליון/עמודה/שורה
לבחירת נתון
 לחיצה כפולה על התא ובחירת הנתון
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 xml:space="preserve">דיווחים שנתיים.
</t>
        </r>
        <r>
          <rPr>
            <sz val="8"/>
            <color indexed="81"/>
            <rFont val="Tahoma"/>
            <family val="2"/>
          </rPr>
          <t xml:space="preserve">לבחירת גליון/עמודה/שורה
לבחירת נתון
 לחיצה כפולה על התא ובחירת הנתון
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נתוני שלטון מקומי.</t>
        </r>
        <r>
          <rPr>
            <sz val="8"/>
            <color indexed="81"/>
            <rFont val="Tahoma"/>
            <family val="2"/>
          </rPr>
          <t xml:space="preserve">
לבחירת נתון אחר: קליק כפול על התא הזה</t>
        </r>
      </text>
    </comment>
    <comment ref="M17" authorId="0" shapeId="0">
      <text>
        <r>
          <rPr>
            <b/>
            <sz val="8"/>
            <color indexed="81"/>
            <rFont val="Tahoma"/>
            <family val="2"/>
          </rPr>
          <t xml:space="preserve">
מדד (נוסחה) שנת דיווח שנבחרה.</t>
        </r>
        <r>
          <rPr>
            <sz val="8"/>
            <color indexed="81"/>
            <rFont val="Tahoma"/>
            <family val="2"/>
          </rPr>
          <t xml:space="preserve">
לבחירת מדד אחר: קליק כפול על התא הזה
</t>
        </r>
      </text>
    </comment>
    <comment ref="O17" authorId="0" shapeId="0">
      <text>
        <r>
          <rPr>
            <b/>
            <sz val="8"/>
            <color indexed="81"/>
            <rFont val="Tahoma"/>
            <family val="2"/>
          </rPr>
          <t xml:space="preserve">
מדד (נוסחה) רבעון דיווח שנבחר.</t>
        </r>
        <r>
          <rPr>
            <sz val="8"/>
            <color indexed="81"/>
            <rFont val="Tahoma"/>
            <family val="2"/>
          </rPr>
          <t xml:space="preserve">
לבחירת מדד אחר: קליק כפול על התא הזה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<sst xmlns="http://schemas.openxmlformats.org/spreadsheetml/2006/main" count="2469" uniqueCount="670">
  <si>
    <t>קוד רשות</t>
  </si>
  <si>
    <t>שם רשות</t>
  </si>
  <si>
    <t>שנת דיווח שנתי אחרון</t>
  </si>
  <si>
    <t>רבעון דיווח אחרון</t>
  </si>
  <si>
    <t>שנת דיווח רבעוני אחרון</t>
  </si>
  <si>
    <t>תבנית לשליפת נתוני JEDOX</t>
  </si>
  <si>
    <t>רבעוני</t>
  </si>
  <si>
    <t>גליון:</t>
  </si>
  <si>
    <t>עמודה:</t>
  </si>
  <si>
    <t>שורה:</t>
  </si>
  <si>
    <t>נתוני שלטון מקומי</t>
  </si>
  <si>
    <t>90472</t>
  </si>
  <si>
    <t>90473</t>
  </si>
  <si>
    <t>60182</t>
  </si>
  <si>
    <t>92710</t>
  </si>
  <si>
    <t>50031</t>
  </si>
  <si>
    <t>52400</t>
  </si>
  <si>
    <t>51020</t>
  </si>
  <si>
    <t>83760</t>
  </si>
  <si>
    <t>40565</t>
  </si>
  <si>
    <t>32600</t>
  </si>
  <si>
    <t>90478</t>
  </si>
  <si>
    <t>6269</t>
  </si>
  <si>
    <t>92565</t>
  </si>
  <si>
    <t>3245</t>
  </si>
  <si>
    <t>60041</t>
  </si>
  <si>
    <t>81309</t>
  </si>
  <si>
    <t>73750</t>
  </si>
  <si>
    <t>83560</t>
  </si>
  <si>
    <t>90529</t>
  </si>
  <si>
    <t>83650</t>
  </si>
  <si>
    <t>83570</t>
  </si>
  <si>
    <t>30070</t>
  </si>
  <si>
    <t>6238</t>
  </si>
  <si>
    <t>37100</t>
  </si>
  <si>
    <t>96000</t>
  </si>
  <si>
    <t>6133</t>
  </si>
  <si>
    <t>62530</t>
  </si>
  <si>
    <t>39000</t>
  </si>
  <si>
    <t>92566</t>
  </si>
  <si>
    <t>90482</t>
  </si>
  <si>
    <t>94001</t>
  </si>
  <si>
    <t>90998</t>
  </si>
  <si>
    <t>83574</t>
  </si>
  <si>
    <t>83652</t>
  </si>
  <si>
    <t>90480</t>
  </si>
  <si>
    <t>50466</t>
  </si>
  <si>
    <t>59200</t>
  </si>
  <si>
    <t>52610</t>
  </si>
  <si>
    <t>53780</t>
  </si>
  <si>
    <t>26100</t>
  </si>
  <si>
    <t>71066</t>
  </si>
  <si>
    <t>6241</t>
  </si>
  <si>
    <t>1352</t>
  </si>
  <si>
    <t>91326</t>
  </si>
  <si>
    <t>90944</t>
  </si>
  <si>
    <t>90483</t>
  </si>
  <si>
    <t>4428</t>
  </si>
  <si>
    <t>26200</t>
  </si>
  <si>
    <t>90486</t>
  </si>
  <si>
    <t>90485</t>
  </si>
  <si>
    <t>90627</t>
  </si>
  <si>
    <t>90541</t>
  </si>
  <si>
    <t>90487</t>
  </si>
  <si>
    <t>90628</t>
  </si>
  <si>
    <t>83730</t>
  </si>
  <si>
    <t>40681</t>
  </si>
  <si>
    <t>26300</t>
  </si>
  <si>
    <t>62550</t>
  </si>
  <si>
    <t>4432</t>
  </si>
  <si>
    <t>2971</t>
  </si>
  <si>
    <t>7676</t>
  </si>
  <si>
    <t>4330</t>
  </si>
  <si>
    <t>60166</t>
  </si>
  <si>
    <t>4427</t>
  </si>
  <si>
    <t>50229</t>
  </si>
  <si>
    <t>90494</t>
  </si>
  <si>
    <t>90489</t>
  </si>
  <si>
    <t>32200</t>
  </si>
  <si>
    <t>90490</t>
  </si>
  <si>
    <t>90492</t>
  </si>
  <si>
    <t>4220</t>
  </si>
  <si>
    <t>2308</t>
  </si>
  <si>
    <t>2101</t>
  </si>
  <si>
    <t>2203</t>
  </si>
  <si>
    <t>69700</t>
  </si>
  <si>
    <t>6254</t>
  </si>
  <si>
    <t>83769</t>
  </si>
  <si>
    <t>7778</t>
  </si>
  <si>
    <t>26400</t>
  </si>
  <si>
    <t>3112</t>
  </si>
  <si>
    <t>69300</t>
  </si>
  <si>
    <t>91290</t>
  </si>
  <si>
    <t>90975</t>
  </si>
  <si>
    <t>6253</t>
  </si>
  <si>
    <t>4429</t>
  </si>
  <si>
    <t>4225</t>
  </si>
  <si>
    <t>26500</t>
  </si>
  <si>
    <t>26600</t>
  </si>
  <si>
    <t>6136</t>
  </si>
  <si>
    <t>3215</t>
  </si>
  <si>
    <t>4119</t>
  </si>
  <si>
    <t>91303</t>
  </si>
  <si>
    <t>90496</t>
  </si>
  <si>
    <t>14000</t>
  </si>
  <si>
    <t>52034</t>
  </si>
  <si>
    <t>81247</t>
  </si>
  <si>
    <t>36700</t>
  </si>
  <si>
    <t>90962</t>
  </si>
  <si>
    <t>90498</t>
  </si>
  <si>
    <t>92730</t>
  </si>
  <si>
    <t>92720</t>
  </si>
  <si>
    <t>52100</t>
  </si>
  <si>
    <t>98900</t>
  </si>
  <si>
    <t>90500</t>
  </si>
  <si>
    <t>80046</t>
  </si>
  <si>
    <t>52660</t>
  </si>
  <si>
    <t>59400</t>
  </si>
  <si>
    <t>6135</t>
  </si>
  <si>
    <t>80029</t>
  </si>
  <si>
    <t>90499</t>
  </si>
  <si>
    <t>60240</t>
  </si>
  <si>
    <t>50831</t>
  </si>
  <si>
    <t>13000</t>
  </si>
  <si>
    <t>90502</t>
  </si>
  <si>
    <t>90504</t>
  </si>
  <si>
    <t>90505</t>
  </si>
  <si>
    <t>71224</t>
  </si>
  <si>
    <t>91059</t>
  </si>
  <si>
    <t>90506</t>
  </si>
  <si>
    <t>90978</t>
  </si>
  <si>
    <t>90633</t>
  </si>
  <si>
    <t>81263</t>
  </si>
  <si>
    <t>90507</t>
  </si>
  <si>
    <t>60168</t>
  </si>
  <si>
    <t>90508</t>
  </si>
  <si>
    <t>90509</t>
  </si>
  <si>
    <t>90510</t>
  </si>
  <si>
    <t>26900</t>
  </si>
  <si>
    <t>90634</t>
  </si>
  <si>
    <t>90654</t>
  </si>
  <si>
    <t>70267</t>
  </si>
  <si>
    <t>80047</t>
  </si>
  <si>
    <t>51139</t>
  </si>
  <si>
    <t>4118</t>
  </si>
  <si>
    <t>71271</t>
  </si>
  <si>
    <t>37000</t>
  </si>
  <si>
    <t>6150</t>
  </si>
  <si>
    <t>91060</t>
  </si>
  <si>
    <t>2155</t>
  </si>
  <si>
    <t>51015</t>
  </si>
  <si>
    <t>90516</t>
  </si>
  <si>
    <t>94201</t>
  </si>
  <si>
    <t>90481</t>
  </si>
  <si>
    <t>80065</t>
  </si>
  <si>
    <t>50874</t>
  </si>
  <si>
    <t>88002</t>
  </si>
  <si>
    <t>2313</t>
  </si>
  <si>
    <t>7574</t>
  </si>
  <si>
    <t>83797</t>
  </si>
  <si>
    <t>81200</t>
  </si>
  <si>
    <t>80028</t>
  </si>
  <si>
    <t>90517</t>
  </si>
  <si>
    <t>2404</t>
  </si>
  <si>
    <t>7473</t>
  </si>
  <si>
    <t>1026</t>
  </si>
  <si>
    <t>70043</t>
  </si>
  <si>
    <t>71268</t>
  </si>
  <si>
    <t>3214</t>
  </si>
  <si>
    <t>94203</t>
  </si>
  <si>
    <t>90518</t>
  </si>
  <si>
    <t>83616</t>
  </si>
  <si>
    <t>83608</t>
  </si>
  <si>
    <t>6252</t>
  </si>
  <si>
    <t>91327</t>
  </si>
  <si>
    <t>51063</t>
  </si>
  <si>
    <t>50099</t>
  </si>
  <si>
    <t>2102</t>
  </si>
  <si>
    <t>6242</t>
  </si>
  <si>
    <t>2456</t>
  </si>
  <si>
    <t>90520</t>
  </si>
  <si>
    <t>88001</t>
  </si>
  <si>
    <t>29100</t>
  </si>
  <si>
    <t>6268</t>
  </si>
  <si>
    <t>31061</t>
  </si>
  <si>
    <t>4431</t>
  </si>
  <si>
    <t>90522</t>
  </si>
  <si>
    <t>47200</t>
  </si>
  <si>
    <t>37300</t>
  </si>
  <si>
    <t>42500</t>
  </si>
  <si>
    <t>50246</t>
  </si>
  <si>
    <t>27400</t>
  </si>
  <si>
    <t>90525</t>
  </si>
  <si>
    <t>70587</t>
  </si>
  <si>
    <t>97500</t>
  </si>
  <si>
    <t>94501</t>
  </si>
  <si>
    <t>70666</t>
  </si>
  <si>
    <t>90530</t>
  </si>
  <si>
    <t>90511</t>
  </si>
  <si>
    <t>90532</t>
  </si>
  <si>
    <t>94502</t>
  </si>
  <si>
    <t>37600</t>
  </si>
  <si>
    <t>53660</t>
  </si>
  <si>
    <t>2206</t>
  </si>
  <si>
    <t>2307</t>
  </si>
  <si>
    <t>4116</t>
  </si>
  <si>
    <t>2309</t>
  </si>
  <si>
    <t>90534</t>
  </si>
  <si>
    <t>37700</t>
  </si>
  <si>
    <t>90531</t>
  </si>
  <si>
    <t>7575</t>
  </si>
  <si>
    <t>52560</t>
  </si>
  <si>
    <t>90637</t>
  </si>
  <si>
    <t>91192</t>
  </si>
  <si>
    <t>90537</t>
  </si>
  <si>
    <t>90535</t>
  </si>
  <si>
    <t>90536</t>
  </si>
  <si>
    <t>67800</t>
  </si>
  <si>
    <t>80171</t>
  </si>
  <si>
    <t>27900</t>
  </si>
  <si>
    <t>38000</t>
  </si>
  <si>
    <t>83557</t>
  </si>
  <si>
    <t>1350</t>
  </si>
  <si>
    <t>90638</t>
  </si>
  <si>
    <t>84100</t>
  </si>
  <si>
    <t>42620</t>
  </si>
  <si>
    <t>83611</t>
  </si>
  <si>
    <t>36800</t>
  </si>
  <si>
    <t>39500</t>
  </si>
  <si>
    <t>32630</t>
  </si>
  <si>
    <t>42300</t>
  </si>
  <si>
    <t>39600</t>
  </si>
  <si>
    <t>81137</t>
  </si>
  <si>
    <t>38200</t>
  </si>
  <si>
    <t>51034</t>
  </si>
  <si>
    <t>50469</t>
  </si>
  <si>
    <t>32800</t>
  </si>
  <si>
    <t>83640</t>
  </si>
  <si>
    <t>90543</t>
  </si>
  <si>
    <t>52640</t>
  </si>
  <si>
    <t>80026</t>
  </si>
  <si>
    <t>28300</t>
  </si>
  <si>
    <t>91161</t>
  </si>
  <si>
    <t>28400</t>
  </si>
  <si>
    <t>90542</t>
  </si>
  <si>
    <t>50922</t>
  </si>
  <si>
    <t>38500</t>
  </si>
  <si>
    <t>18600</t>
  </si>
  <si>
    <t>42650</t>
  </si>
  <si>
    <t>80122</t>
  </si>
  <si>
    <t>6248</t>
  </si>
  <si>
    <t>48700</t>
  </si>
  <si>
    <t>90913</t>
  </si>
  <si>
    <t>91286</t>
  </si>
  <si>
    <t>4340</t>
  </si>
  <si>
    <t>6239</t>
  </si>
  <si>
    <t>51031</t>
  </si>
  <si>
    <t>81304</t>
  </si>
  <si>
    <t>7372</t>
  </si>
  <si>
    <t>50812</t>
  </si>
  <si>
    <t>90538</t>
  </si>
  <si>
    <t>6137</t>
  </si>
  <si>
    <t>6134</t>
  </si>
  <si>
    <t>38800</t>
  </si>
  <si>
    <t>15000</t>
  </si>
  <si>
    <t>60154</t>
  </si>
  <si>
    <t>91054</t>
  </si>
  <si>
    <t>6251</t>
  </si>
  <si>
    <r>
      <rPr>
        <b/>
        <sz val="11"/>
        <color theme="0"/>
        <rFont val="Arial"/>
        <family val="2"/>
        <scheme val="minor"/>
      </rPr>
      <t>לנתונים שנתיים:</t>
    </r>
    <r>
      <rPr>
        <sz val="11"/>
        <color theme="0"/>
        <rFont val="Arial"/>
        <family val="2"/>
        <charset val="177"/>
        <scheme val="minor"/>
      </rPr>
      <t xml:space="preserve"> בחר/י שנה (לחיצה כפולה על תא שנה):</t>
    </r>
  </si>
  <si>
    <r>
      <rPr>
        <b/>
        <sz val="11"/>
        <color theme="0"/>
        <rFont val="Arial"/>
        <family val="2"/>
        <scheme val="minor"/>
      </rPr>
      <t xml:space="preserve">לנתונים רבעוניים: 
</t>
    </r>
    <r>
      <rPr>
        <sz val="11"/>
        <color theme="0"/>
        <rFont val="Arial"/>
        <family val="2"/>
        <charset val="177"/>
        <scheme val="minor"/>
      </rPr>
      <t>בחר/י רבעון (לחיצה כפולה על תאים רבעון ושנה):</t>
    </r>
  </si>
  <si>
    <t>שנות דיווח אחרונות</t>
  </si>
  <si>
    <t>נתוני דיווחים: מדדים (נוסחאות מחושבות)</t>
  </si>
  <si>
    <t>נתוני דיווחים: נתונים גולמיים</t>
  </si>
  <si>
    <t>אוכלוסיה לפי רשות האוכלוסין לחודש הנוכחי</t>
  </si>
  <si>
    <t>שנת נתוני הון אנושי</t>
  </si>
  <si>
    <t>נתוני אוכלוסיה</t>
  </si>
  <si>
    <t>נא לא למחוק את העמודות האלה כי הנוסחאות מסתמכות עליהן</t>
  </si>
  <si>
    <t xml:space="preserve">חוות דעת המבקר </t>
  </si>
  <si>
    <t>בדוח השנתי</t>
  </si>
  <si>
    <t>דירוג אוכלוסיה</t>
  </si>
  <si>
    <t>הכנסות ללא הנחות ארנונה ומענק כ"ג</t>
  </si>
  <si>
    <t>ממיקום</t>
  </si>
  <si>
    <t>עד מיקום</t>
  </si>
  <si>
    <t>סל</t>
  </si>
  <si>
    <t>מקסימום ניקוד לביקורת</t>
  </si>
  <si>
    <t>מקסימום ניקוד לנסיון אחר</t>
  </si>
  <si>
    <t>דירוג הכנסות</t>
  </si>
  <si>
    <t>סל לפי אוכלוסיה</t>
  </si>
  <si>
    <t>סל לפי תקציב</t>
  </si>
  <si>
    <t>הפרש סלים</t>
  </si>
  <si>
    <t>סל נמוך מבין תקציב לאוכלוסיה</t>
  </si>
  <si>
    <t>ועדה מוניציפאלית חברון</t>
  </si>
  <si>
    <t>גוף מבוקר אחר</t>
  </si>
  <si>
    <t>שם ראש הצוות</t>
  </si>
  <si>
    <t>ת.ז</t>
  </si>
  <si>
    <t>מועד קבלת רשיון רואה חשבון</t>
  </si>
  <si>
    <t>שם רואה החשבון</t>
  </si>
  <si>
    <t>ראש צוות</t>
  </si>
  <si>
    <t>גוף</t>
  </si>
  <si>
    <t>שותף</t>
  </si>
  <si>
    <t>שכיר</t>
  </si>
  <si>
    <t>היקף שעות שנתי</t>
  </si>
  <si>
    <t>שם  המציע:</t>
  </si>
  <si>
    <t>תאריך התארגנות:</t>
  </si>
  <si>
    <t>שמות הבעלים (במקרה של חברה, שותפות):</t>
  </si>
  <si>
    <t>שמות המוסמכים לחתום ולהתחייב בשם המציע ומספרי ת.ז. שלהם:</t>
  </si>
  <si>
    <t>שם המנהל הכללי:</t>
  </si>
  <si>
    <t>מען המציע (כולל מיקוד):</t>
  </si>
  <si>
    <t>טלפונים:</t>
  </si>
  <si>
    <t>מס' טלפון נייד:</t>
  </si>
  <si>
    <t>אי-מייל:</t>
  </si>
  <si>
    <r>
      <rPr>
        <sz val="7"/>
        <rFont val="Calibri"/>
        <family val="2"/>
      </rPr>
      <t xml:space="preserve"> </t>
    </r>
    <r>
      <rPr>
        <sz val="12"/>
        <rFont val="Calibri"/>
        <family val="2"/>
      </rPr>
      <t>המס' המזהה (מספר חברה, ת.ז.):</t>
    </r>
  </si>
  <si>
    <r>
      <rPr>
        <sz val="7"/>
        <rFont val="Calibri"/>
        <family val="2"/>
      </rPr>
      <t xml:space="preserve"> </t>
    </r>
    <r>
      <rPr>
        <sz val="12"/>
        <rFont val="Calibri"/>
        <family val="2"/>
      </rPr>
      <t>סוג התארגנות (חברה, שותפות):</t>
    </r>
  </si>
  <si>
    <t>חברה</t>
  </si>
  <si>
    <t>שותפות</t>
  </si>
  <si>
    <t>עצמאי</t>
  </si>
  <si>
    <t>נספח 3 לטופס 2</t>
  </si>
  <si>
    <t>ביצוע שנה נוכחית</t>
  </si>
  <si>
    <t>סהכ הכנסות ללא כיסוי גרעון מצטבר</t>
  </si>
  <si>
    <t>הנחות מארנונה - הכנסות</t>
  </si>
  <si>
    <t>סהכ הכנסות ללא כיסוי גרעון מצטבר  ביצוע שנה נוכחית</t>
  </si>
  <si>
    <t>הנחות מארנונה - הכנסות  ביצוע שנה נוכחית</t>
  </si>
  <si>
    <t>שנתי</t>
  </si>
  <si>
    <t>2026</t>
  </si>
  <si>
    <t>18/03/2026</t>
  </si>
  <si>
    <t>2024</t>
  </si>
  <si>
    <t>רבעון 3</t>
  </si>
  <si>
    <t>2019</t>
  </si>
  <si>
    <t>נתונים כלליים</t>
  </si>
  <si>
    <t>דוח המבקרים</t>
  </si>
  <si>
    <t>מחוז</t>
  </si>
  <si>
    <t>דוח המבקרים  דוח המבקרים</t>
  </si>
  <si>
    <t>מגזר</t>
  </si>
  <si>
    <t>אוכלוסיה לפי נתוני למס 2023</t>
  </si>
  <si>
    <t>שיעור הכנסה מארנונה למגורים מסך הכנסות הארנונה</t>
  </si>
  <si>
    <t>סך ההכנסות</t>
  </si>
  <si>
    <t>ירושלים</t>
  </si>
  <si>
    <t>אבו גוש</t>
  </si>
  <si>
    <t>2025</t>
  </si>
  <si>
    <t>2023</t>
  </si>
  <si>
    <t>חוות דעת חלקה</t>
  </si>
  <si>
    <t>לא יהודי</t>
  </si>
  <si>
    <t>צפון</t>
  </si>
  <si>
    <t>אבו סנאן</t>
  </si>
  <si>
    <t>מרכז</t>
  </si>
  <si>
    <t>אבן יהודה</t>
  </si>
  <si>
    <t>יהודי</t>
  </si>
  <si>
    <t>חיפה</t>
  </si>
  <si>
    <t>אום אל-פחם</t>
  </si>
  <si>
    <t>רבעון 4</t>
  </si>
  <si>
    <t>דרום</t>
  </si>
  <si>
    <t>אופקים</t>
  </si>
  <si>
    <t>תל-אביב</t>
  </si>
  <si>
    <t>אור יהודה</t>
  </si>
  <si>
    <t>אור עקיבא</t>
  </si>
  <si>
    <t>יהודה ושומרון</t>
  </si>
  <si>
    <t>אורנית</t>
  </si>
  <si>
    <t>אזור</t>
  </si>
  <si>
    <t>אילת</t>
  </si>
  <si>
    <t>אכסאל</t>
  </si>
  <si>
    <t>אל קסום</t>
  </si>
  <si>
    <t>בדוח רואי החשבון נרשמה הסתייגות ביחס לגרעון השוטף ולגרעון המצטבר</t>
  </si>
  <si>
    <t>אל-בטוף</t>
  </si>
  <si>
    <t>אלונה</t>
  </si>
  <si>
    <t>אליכין</t>
  </si>
  <si>
    <t>אלעד</t>
  </si>
  <si>
    <t>אלפי מנשה</t>
  </si>
  <si>
    <t>אלקנה</t>
  </si>
  <si>
    <t>אעבלין</t>
  </si>
  <si>
    <t>אפרת</t>
  </si>
  <si>
    <t>אריאל</t>
  </si>
  <si>
    <t>אשדוד</t>
  </si>
  <si>
    <t>אשכול</t>
  </si>
  <si>
    <t>אשקלון</t>
  </si>
  <si>
    <t>באקה אל-גרביה</t>
  </si>
  <si>
    <t>באר טוביה</t>
  </si>
  <si>
    <t>באר יעקב</t>
  </si>
  <si>
    <t>באר שבע</t>
  </si>
  <si>
    <t>בוסתאן אל-מרג'</t>
  </si>
  <si>
    <t>בועיינה-נוג'ידאת</t>
  </si>
  <si>
    <t>בוקעאתא</t>
  </si>
  <si>
    <t>ביר אל-מכסור</t>
  </si>
  <si>
    <t>בדוח רואי החשבון נרשמה הסתייגות ביחס לאופן הצגת נתונים מסויימים</t>
  </si>
  <si>
    <t>בית אל</t>
  </si>
  <si>
    <t>בית אריה</t>
  </si>
  <si>
    <t>בית ג'ן</t>
  </si>
  <si>
    <t>בית דגן</t>
  </si>
  <si>
    <t>בית שאן</t>
  </si>
  <si>
    <t>בדוח רואי החשבון המבקרים נרשמה הסתייגות בגין מספרי השואה</t>
  </si>
  <si>
    <t>בית שמש</t>
  </si>
  <si>
    <t>ביתר עילית</t>
  </si>
  <si>
    <t>בני ברק</t>
  </si>
  <si>
    <t>בני עיש</t>
  </si>
  <si>
    <t>בני שמעון</t>
  </si>
  <si>
    <t>בנימינה-גבעת עדה</t>
  </si>
  <si>
    <t>בסמ"ה</t>
  </si>
  <si>
    <t>בסמת טבעון</t>
  </si>
  <si>
    <t>בענה</t>
  </si>
  <si>
    <t>ברנר</t>
  </si>
  <si>
    <t>בת ים</t>
  </si>
  <si>
    <t>ג'דיידה-מכר</t>
  </si>
  <si>
    <t>ג'וליס</t>
  </si>
  <si>
    <t>ג'לג'וליה</t>
  </si>
  <si>
    <t>ג'סר א-זרקא</t>
  </si>
  <si>
    <t>ג'ש (גוש חלב)</t>
  </si>
  <si>
    <t>ג'ת</t>
  </si>
  <si>
    <t>גבעת זאב</t>
  </si>
  <si>
    <t>גבעת שמואל</t>
  </si>
  <si>
    <t>גבעתיים</t>
  </si>
  <si>
    <t>גדרה</t>
  </si>
  <si>
    <t>גדרות</t>
  </si>
  <si>
    <t>גולן</t>
  </si>
  <si>
    <t>גוש עציון</t>
  </si>
  <si>
    <t>בדוח רואי החשבון נרשמה הסתייגות מחמת הגבלה בביקורת</t>
  </si>
  <si>
    <t>גזר</t>
  </si>
  <si>
    <t>גן יבנה</t>
  </si>
  <si>
    <t>גן רווה</t>
  </si>
  <si>
    <t>גני תקווה</t>
  </si>
  <si>
    <t>דאלית אל-כרמל</t>
  </si>
  <si>
    <t>דבוריה</t>
  </si>
  <si>
    <t>דימונה</t>
  </si>
  <si>
    <t>דיר אל-אסד</t>
  </si>
  <si>
    <t>דיר חנא</t>
  </si>
  <si>
    <t>דרום השרון</t>
  </si>
  <si>
    <t>הגלבוע</t>
  </si>
  <si>
    <t>מעורב</t>
  </si>
  <si>
    <t>הגליל העליון</t>
  </si>
  <si>
    <t>הגליל התחתון</t>
  </si>
  <si>
    <t>הוד השרון</t>
  </si>
  <si>
    <t>הערבה התיכונה</t>
  </si>
  <si>
    <t>הר אדר</t>
  </si>
  <si>
    <t>הר חברון</t>
  </si>
  <si>
    <t>הרצליה</t>
  </si>
  <si>
    <t>זבולון</t>
  </si>
  <si>
    <t>זכרון יעקב</t>
  </si>
  <si>
    <t>זמר</t>
  </si>
  <si>
    <t>זרזיר</t>
  </si>
  <si>
    <t>חבל אילות</t>
  </si>
  <si>
    <t>חבל יבנה</t>
  </si>
  <si>
    <t>חבל מודיעין</t>
  </si>
  <si>
    <t>חדרה</t>
  </si>
  <si>
    <t>חולון</t>
  </si>
  <si>
    <t>חוף אשקלון</t>
  </si>
  <si>
    <t>חוף הכרמל</t>
  </si>
  <si>
    <t>חוף השרון</t>
  </si>
  <si>
    <t>חורה</t>
  </si>
  <si>
    <t>חורפיש</t>
  </si>
  <si>
    <t>חצור הגלילית</t>
  </si>
  <si>
    <t>חריש</t>
  </si>
  <si>
    <t>טבריה</t>
  </si>
  <si>
    <t>טובא-זנגריה</t>
  </si>
  <si>
    <t>טורעאן</t>
  </si>
  <si>
    <t>טייבה</t>
  </si>
  <si>
    <t>טירה</t>
  </si>
  <si>
    <t>טירת כרמל</t>
  </si>
  <si>
    <t>טמרה</t>
  </si>
  <si>
    <t>יאנוח-ג'ת</t>
  </si>
  <si>
    <t>יבנאל</t>
  </si>
  <si>
    <t>יבנה</t>
  </si>
  <si>
    <t>יהוד-מונוסון</t>
  </si>
  <si>
    <t>יואב</t>
  </si>
  <si>
    <t>יסוד המעלה</t>
  </si>
  <si>
    <t>יפיע</t>
  </si>
  <si>
    <t>יקנעם עילית</t>
  </si>
  <si>
    <t>ירוחם</t>
  </si>
  <si>
    <t>ירכא</t>
  </si>
  <si>
    <t>כאבול</t>
  </si>
  <si>
    <t>כאוכב אבו אל-היג'א</t>
  </si>
  <si>
    <t>כוכב יאיר צור יגאל</t>
  </si>
  <si>
    <t>כסיפה</t>
  </si>
  <si>
    <t>כסרא-סמיע</t>
  </si>
  <si>
    <t>רבעון 1</t>
  </si>
  <si>
    <t>כעביה-טבאש-חג'אג'רה</t>
  </si>
  <si>
    <t>כפר ברא</t>
  </si>
  <si>
    <t>כפר ורדים</t>
  </si>
  <si>
    <t>כפר יאסיף</t>
  </si>
  <si>
    <t>כפר יונה</t>
  </si>
  <si>
    <t>כפר כמא</t>
  </si>
  <si>
    <t>כפר כנא</t>
  </si>
  <si>
    <t>כפר מנדא</t>
  </si>
  <si>
    <t>כפר סבא</t>
  </si>
  <si>
    <t>כפר קאסם</t>
  </si>
  <si>
    <t>כפר קרע</t>
  </si>
  <si>
    <t>כפר שמריהו</t>
  </si>
  <si>
    <t>כפר תבור</t>
  </si>
  <si>
    <t>כרמיאל</t>
  </si>
  <si>
    <t>לב השרון</t>
  </si>
  <si>
    <t>להבים</t>
  </si>
  <si>
    <t>לוד</t>
  </si>
  <si>
    <t>לכיש</t>
  </si>
  <si>
    <t>לקיה</t>
  </si>
  <si>
    <t>מבואות החרמון</t>
  </si>
  <si>
    <t>מבשרת ציון</t>
  </si>
  <si>
    <t>מג'ד אל-כרום</t>
  </si>
  <si>
    <t>מג'דל שמס</t>
  </si>
  <si>
    <t>מגאר</t>
  </si>
  <si>
    <t>מגדל</t>
  </si>
  <si>
    <t>מגדל העמק</t>
  </si>
  <si>
    <t>מגדל תפן</t>
  </si>
  <si>
    <t>רבעון 2</t>
  </si>
  <si>
    <t/>
  </si>
  <si>
    <t>לא ידוע</t>
  </si>
  <si>
    <t>מגידו</t>
  </si>
  <si>
    <t>מגילות ים המלח</t>
  </si>
  <si>
    <t>מודיעין עילית</t>
  </si>
  <si>
    <t>מודיעין-מכבים-רעות</t>
  </si>
  <si>
    <t>מזכרת בתיה</t>
  </si>
  <si>
    <t>מזרעה</t>
  </si>
  <si>
    <t>מטה אשר</t>
  </si>
  <si>
    <t>מטה בנימין</t>
  </si>
  <si>
    <t>מטה יהודה</t>
  </si>
  <si>
    <t>מטולה</t>
  </si>
  <si>
    <t>מיתר</t>
  </si>
  <si>
    <t>מנשה</t>
  </si>
  <si>
    <t>מסעדה</t>
  </si>
  <si>
    <t>מעיליא</t>
  </si>
  <si>
    <t>מעלה אדומים</t>
  </si>
  <si>
    <t>מעלה אפרים</t>
  </si>
  <si>
    <t>מעלה יוסף</t>
  </si>
  <si>
    <t>מעלה עירון</t>
  </si>
  <si>
    <t>מעלות-תרשיחא</t>
  </si>
  <si>
    <t>מצפה רמון</t>
  </si>
  <si>
    <t>מרום הגליל</t>
  </si>
  <si>
    <t>מרחבים</t>
  </si>
  <si>
    <t>משגב</t>
  </si>
  <si>
    <t>משהד</t>
  </si>
  <si>
    <t>נאות חובב</t>
  </si>
  <si>
    <t>נהריה</t>
  </si>
  <si>
    <t>נווה מדבר</t>
  </si>
  <si>
    <t>נוף הגליל</t>
  </si>
  <si>
    <t>נחל שורק</t>
  </si>
  <si>
    <t>נחף</t>
  </si>
  <si>
    <t>נס ציונה</t>
  </si>
  <si>
    <t>נצרת</t>
  </si>
  <si>
    <t>בדוח רואי החשבון נרשמה הסתייגות ביחס לגרעון המצטבר</t>
  </si>
  <si>
    <t>נשר</t>
  </si>
  <si>
    <t>נתיבות</t>
  </si>
  <si>
    <t>נתניה</t>
  </si>
  <si>
    <t>סאג'ור</t>
  </si>
  <si>
    <t>סביון</t>
  </si>
  <si>
    <t>סח'נין</t>
  </si>
  <si>
    <t>ע'ג'ר</t>
  </si>
  <si>
    <t>עומר</t>
  </si>
  <si>
    <t>עילבון</t>
  </si>
  <si>
    <t>עילוט</t>
  </si>
  <si>
    <t>עין מאהל</t>
  </si>
  <si>
    <t>עין קנייא</t>
  </si>
  <si>
    <t>עכו</t>
  </si>
  <si>
    <t>עמנואל</t>
  </si>
  <si>
    <t>עמק הירדן</t>
  </si>
  <si>
    <t>עמק המעיינות</t>
  </si>
  <si>
    <t>עמק חפר</t>
  </si>
  <si>
    <t>עמק יזרעאל</t>
  </si>
  <si>
    <t>עספיא</t>
  </si>
  <si>
    <t>עפולה</t>
  </si>
  <si>
    <t>עראבה</t>
  </si>
  <si>
    <t>בקעת הירדן</t>
  </si>
  <si>
    <t>ערד</t>
  </si>
  <si>
    <t>ערערה</t>
  </si>
  <si>
    <t>ערערה-בנגב</t>
  </si>
  <si>
    <t>פוריידיס</t>
  </si>
  <si>
    <t>פסוטה</t>
  </si>
  <si>
    <t>פקיעין (בוקייעה)</t>
  </si>
  <si>
    <t>פרדס חנה-כרכור</t>
  </si>
  <si>
    <t>פרדסיה</t>
  </si>
  <si>
    <t>פתח תקווה</t>
  </si>
  <si>
    <t>צפת</t>
  </si>
  <si>
    <t>קדומים</t>
  </si>
  <si>
    <t>קדימה-צורן</t>
  </si>
  <si>
    <t>קלנסווה</t>
  </si>
  <si>
    <t>קצרין</t>
  </si>
  <si>
    <t>קרית אונו</t>
  </si>
  <si>
    <t>קרית ארבע</t>
  </si>
  <si>
    <t>קרית אתא</t>
  </si>
  <si>
    <t>קרית ביאליק</t>
  </si>
  <si>
    <t>קרית גת</t>
  </si>
  <si>
    <t>קרית טבעון</t>
  </si>
  <si>
    <t>קרית ים</t>
  </si>
  <si>
    <t>קרית יערים</t>
  </si>
  <si>
    <t>קרית מוצקין</t>
  </si>
  <si>
    <t>קרית מלאכי</t>
  </si>
  <si>
    <t>קרית עקרון</t>
  </si>
  <si>
    <t>קרית שמונה</t>
  </si>
  <si>
    <t>קרני שומרון</t>
  </si>
  <si>
    <t>ראמה</t>
  </si>
  <si>
    <t>ראש העין</t>
  </si>
  <si>
    <t>ראש פינה</t>
  </si>
  <si>
    <t>ראשון לציון</t>
  </si>
  <si>
    <t>רהט</t>
  </si>
  <si>
    <t>רחובות</t>
  </si>
  <si>
    <t>ריינה</t>
  </si>
  <si>
    <t>רכסים</t>
  </si>
  <si>
    <t>רמלה</t>
  </si>
  <si>
    <t>רמת גן</t>
  </si>
  <si>
    <t>רמת השרון</t>
  </si>
  <si>
    <t>רמת ישי</t>
  </si>
  <si>
    <t>רמת הנגב</t>
  </si>
  <si>
    <t>רעננה</t>
  </si>
  <si>
    <t>שבלי-אום אל ג'נם</t>
  </si>
  <si>
    <t>שגב-שלום</t>
  </si>
  <si>
    <t>שדות דן</t>
  </si>
  <si>
    <t>שדות נגב</t>
  </si>
  <si>
    <t>שדרות</t>
  </si>
  <si>
    <t>שוהם</t>
  </si>
  <si>
    <t>שומרון</t>
  </si>
  <si>
    <t>שלומי</t>
  </si>
  <si>
    <t>שעב</t>
  </si>
  <si>
    <t>שער הנגב</t>
  </si>
  <si>
    <t>שפיר</t>
  </si>
  <si>
    <t>שפרעם</t>
  </si>
  <si>
    <t>תל אביב-יפו</t>
  </si>
  <si>
    <t>תל מונד</t>
  </si>
  <si>
    <t>תל שבע</t>
  </si>
  <si>
    <t>תמר</t>
  </si>
  <si>
    <t xml:space="preserve">ביקורת דו"חות כספיים </t>
  </si>
  <si>
    <t>סוג ניסיון בגוף מבוקר</t>
  </si>
  <si>
    <t>אשכול רשויות</t>
  </si>
  <si>
    <t>תאגיד עירוני</t>
  </si>
  <si>
    <t>שם איש הקשר למכרז זה:</t>
  </si>
  <si>
    <t>מהות הקשר</t>
  </si>
  <si>
    <t>נייד</t>
  </si>
  <si>
    <t>השירות שניתן</t>
  </si>
  <si>
    <t>שם הגוף/ארגון</t>
  </si>
  <si>
    <t xml:space="preserve">איש קשר להמלצה </t>
  </si>
  <si>
    <t>תפקיד</t>
  </si>
  <si>
    <t>שם העובד</t>
  </si>
  <si>
    <t>חבר צוות</t>
  </si>
  <si>
    <t>פרטי המציע</t>
  </si>
  <si>
    <t>מועד מתן השירות</t>
  </si>
  <si>
    <t>איש קשר</t>
  </si>
  <si>
    <t>מייל</t>
  </si>
  <si>
    <t>אגודה שיתופית</t>
  </si>
  <si>
    <t>שירותי חשבונאות ו/או יעוץ בבדיקת דוחות</t>
  </si>
  <si>
    <t>ציון בהתאם לאשכול וניסיון לחודש</t>
  </si>
  <si>
    <t>התראות למילוי השורה 1</t>
  </si>
  <si>
    <t>התראות למילוי השורה 2</t>
  </si>
  <si>
    <t>התראה</t>
  </si>
  <si>
    <t>תוספת בגין חבר צוות נוסף (עד 2 נוספים)</t>
  </si>
  <si>
    <t>חבר צוות ביקורת</t>
  </si>
  <si>
    <t>חבר צוות נוסף-1</t>
  </si>
  <si>
    <t>חבר צוות נוסף-2</t>
  </si>
  <si>
    <t>שנות נסיון נוספות של ראש הצוות מעבר לתנאי הסף (עד 4 שנים נוספות)</t>
  </si>
  <si>
    <t xml:space="preserve">סוג הנסיון של ראש הצוות </t>
  </si>
  <si>
    <t>יש לפרט בטבלה זו את רשימת הגופים לגביהם קיים חשש לניגוד עניינים כפי שצוין בנספח א'9
לתשומת לבכם: מילוי טבלה זו נועד לריכוז נתונים בלבד ואינו מהווה תחליף לנספח א'9 -שאלון ניגוד ענינים</t>
  </si>
  <si>
    <t xml:space="preserve">שם הגוף </t>
  </si>
  <si>
    <t>גיליון זה רלוונטי עבור מציעים  אשר אין להם ציון איכות בשלוש שנים שקדמו למועד הגשת ההצעה באגף לביקורת במשרד הפנים.</t>
  </si>
  <si>
    <t>מתאריך (בפורמט dd/mm/yyyy)</t>
  </si>
  <si>
    <t xml:space="preserve"> עד תאריך (בפורמט dd/mm/yyyy)</t>
  </si>
  <si>
    <t>ניקוד</t>
  </si>
  <si>
    <t>סעיף במכרז</t>
  </si>
  <si>
    <t>עוסק מורשה</t>
  </si>
  <si>
    <t>נסיון וצוות המציע</t>
  </si>
  <si>
    <t>ממליצים</t>
  </si>
  <si>
    <t>ניגוד עניינים</t>
  </si>
  <si>
    <t>מקרא</t>
  </si>
  <si>
    <t>מכהן אצל המציע</t>
  </si>
  <si>
    <t>הנחיות</t>
  </si>
  <si>
    <t xml:space="preserve"> יש לצרף את הקובץ כקובץ אקסל וכן יש לצרף כדפים חתומים על ידי המציע</t>
  </si>
  <si>
    <t xml:space="preserve"> אין לבצע הדבקות לקובץ אלא למלא ידנית</t>
  </si>
  <si>
    <t>במידה בעמודה E נבחר גוף מבוקר אחר /תאגיד עירוני/אשכול רשויות יש לפרט בעמודה זו את הגוף</t>
  </si>
  <si>
    <r>
      <t xml:space="preserve">אומדן ציון איכות בהתבסס על הנתונים שמולאו </t>
    </r>
    <r>
      <rPr>
        <u/>
        <sz val="11"/>
        <rFont val="Calibri"/>
        <family val="2"/>
      </rPr>
      <t>(מדובר באומדת לנוחות המציעים בלבד הציון הסופי יקבע על ידי ועדת מכרזים)</t>
    </r>
    <r>
      <rPr>
        <b/>
        <u/>
        <sz val="11"/>
        <rFont val="Calibri"/>
        <family val="2"/>
      </rPr>
      <t>:</t>
    </r>
  </si>
  <si>
    <t>סעיף 13.2.2.5 קובע כי המציע יזכה ב-10 נקודות בגין העמדת שני חברי צוות נוספים (רואי חשבון), מעבר לנדרש בתנאי הסף:</t>
  </si>
  <si>
    <t>לצורך עמידה בתנאי הסף בסעיף 10.2 לצורך  על המציע להציג צוות של שני רואי חשבון בלבד– ראש צוות ביקורת וחבר צוות:</t>
  </si>
  <si>
    <t>13.2.2.5</t>
  </si>
  <si>
    <t>13.2.2.4</t>
  </si>
  <si>
    <t>13.2.2.3</t>
  </si>
  <si>
    <t>תאים ניתנים למילוי</t>
  </si>
  <si>
    <t>ניסיון ראש צוות - לצורך הוכחת עמידה בתנאי סף סעיף 10.2.5.3, יוכיח ראש הצוות את נסיונו בעריכת ביקורת והגשת דוחות של גוף מבוקר ו/או במתן שירותי חשבונאות עבור גוף מבוקר ו/או במתן שירותי ייעוץ בבדיקת דוחות של גוף מבוקר, על ידי מילוי הטבלה שלהלן, 
יש להראות נסיון העולה על תנאי הסף, לצורך ניקוד איכות ההצעה בסעיפים 13.2.2.3-4:</t>
  </si>
  <si>
    <t>נספח ממליצים לציון הערכה מקצועי (בהתאם לסעיף 13.2.2.2)</t>
  </si>
  <si>
    <t>חשוב למלא את הקובץ ולשים לב לפרטים (ההצעה בשלב ראשון תבחן על בסיס הקובץ)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</si>
</sst>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;;;"/>
    <numFmt numFmtId="165" formatCode="_ * #,##0_ ;_ * \-#,##0_ ;_ * &quot;-&quot;??_ ;_ @_ "/>
  </numFmts>
  <fonts count="32" x14ac:knownFonts="1">
    <font>
      <sz val="11"/>
      <name val="Calibri"/>
      <family val="2"/>
    </font>
    <font>
      <sz val="11"/>
      <color theme="1"/>
      <name val="Arial"/>
      <family val="2"/>
      <charset val="177"/>
      <scheme val="minor"/>
    </font>
    <font>
      <sz val="11"/>
      <color rgb="FF000000"/>
      <name val="Calibri"/>
      <family val="2"/>
    </font>
    <font>
      <sz val="9"/>
      <color rgb="FF004C93"/>
      <name val="Segoe UI"/>
      <family val="2"/>
    </font>
    <font>
      <sz val="9"/>
      <color theme="0"/>
      <name val="Segoe UI"/>
      <family val="2"/>
    </font>
    <font>
      <b/>
      <sz val="10"/>
      <color indexed="9"/>
      <name val="Arial"/>
      <family val="2"/>
    </font>
    <font>
      <sz val="9"/>
      <name val="Segoe UI"/>
      <family val="2"/>
    </font>
    <font>
      <i/>
      <sz val="9"/>
      <name val="Segoe UI"/>
      <family val="2"/>
    </font>
    <font>
      <b/>
      <sz val="9"/>
      <color rgb="FF004C93"/>
      <name val="Segoe UI"/>
      <family val="2"/>
    </font>
    <font>
      <sz val="11"/>
      <name val="Calibri"/>
      <family val="2"/>
    </font>
    <font>
      <sz val="11"/>
      <color theme="1"/>
      <name val="Arial"/>
      <family val="2"/>
      <charset val="177"/>
    </font>
    <font>
      <sz val="11"/>
      <color theme="0"/>
      <name val="Arial"/>
      <family val="2"/>
      <charset val="177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0"/>
      <name val="Arial"/>
      <family val="2"/>
      <scheme val="minor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Arial"/>
      <family val="2"/>
      <scheme val="minor"/>
    </font>
    <font>
      <sz val="8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2"/>
      <name val="David"/>
      <family val="2"/>
    </font>
    <font>
      <sz val="12"/>
      <name val="Calibri"/>
      <family val="2"/>
    </font>
    <font>
      <sz val="7"/>
      <name val="Calibri"/>
      <family val="2"/>
    </font>
    <font>
      <b/>
      <u/>
      <sz val="12"/>
      <name val="Calibri"/>
      <family val="2"/>
    </font>
    <font>
      <sz val="12"/>
      <color rgb="FFFF0000"/>
      <name val="Calibri"/>
      <family val="2"/>
    </font>
    <font>
      <b/>
      <sz val="11"/>
      <color theme="0"/>
      <name val="Calibri"/>
      <family val="2"/>
    </font>
    <font>
      <u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72A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E8F7FE"/>
      </left>
      <right style="thin">
        <color rgb="FFE8F7FE"/>
      </right>
      <top style="thin">
        <color rgb="FFE8F7FE"/>
      </top>
      <bottom style="thin">
        <color rgb="FFE8F7FE"/>
      </bottom>
      <diagonal/>
    </border>
    <border>
      <left/>
      <right/>
      <top/>
      <bottom style="thin">
        <color rgb="FFE8F7FE"/>
      </bottom>
      <diagonal/>
    </border>
    <border>
      <left/>
      <right style="thin">
        <color theme="0"/>
      </right>
      <top style="hair">
        <color rgb="FFD7F1F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rgb="FF004C93"/>
      </bottom>
      <diagonal/>
    </border>
    <border>
      <left/>
      <right/>
      <top style="hair">
        <color rgb="FFD7F1FD"/>
      </top>
      <bottom/>
      <diagonal/>
    </border>
    <border>
      <left/>
      <right/>
      <top style="thin">
        <color rgb="FFE8F7FE"/>
      </top>
      <bottom/>
      <diagonal/>
    </border>
    <border>
      <left/>
      <right/>
      <top style="hair">
        <color rgb="FF004C93"/>
      </top>
      <bottom style="hair">
        <color rgb="FFE8F7FE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4">
    <xf numFmtId="0" fontId="0" fillId="0" borderId="0"/>
    <xf numFmtId="0" fontId="2" fillId="0" borderId="0"/>
    <xf numFmtId="0" fontId="3" fillId="0" borderId="0">
      <alignment horizontal="center"/>
    </xf>
    <xf numFmtId="0" fontId="4" fillId="2" borderId="1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2">
      <alignment horizontal="center"/>
    </xf>
    <xf numFmtId="0" fontId="3" fillId="0" borderId="2">
      <alignment horizontal="left"/>
    </xf>
    <xf numFmtId="0" fontId="3" fillId="0" borderId="3">
      <alignment horizontal="left"/>
    </xf>
    <xf numFmtId="0" fontId="3" fillId="0" borderId="3">
      <alignment horizontal="left"/>
    </xf>
    <xf numFmtId="164" fontId="3" fillId="0" borderId="4">
      <alignment horizontal="left"/>
    </xf>
    <xf numFmtId="164" fontId="3" fillId="0" borderId="4">
      <alignment horizontal="left"/>
    </xf>
    <xf numFmtId="164" fontId="5" fillId="0" borderId="4">
      <alignment horizontal="left"/>
    </xf>
    <xf numFmtId="164" fontId="3" fillId="0" borderId="5"/>
    <xf numFmtId="164" fontId="3" fillId="0" borderId="6"/>
    <xf numFmtId="164" fontId="3" fillId="0" borderId="6"/>
    <xf numFmtId="0" fontId="3" fillId="0" borderId="7">
      <alignment horizontal="right"/>
    </xf>
    <xf numFmtId="0" fontId="3" fillId="0" borderId="0">
      <alignment horizontal="right"/>
    </xf>
    <xf numFmtId="0" fontId="3" fillId="0" borderId="0">
      <alignment horizontal="right"/>
    </xf>
    <xf numFmtId="3" fontId="6" fillId="3" borderId="8"/>
    <xf numFmtId="3" fontId="7" fillId="4" borderId="0"/>
    <xf numFmtId="0" fontId="3" fillId="0" borderId="9">
      <alignment horizontal="center"/>
    </xf>
    <xf numFmtId="0" fontId="3" fillId="0" borderId="10">
      <alignment horizontal="left"/>
    </xf>
    <xf numFmtId="0" fontId="3" fillId="0" borderId="10">
      <alignment horizontal="left"/>
    </xf>
    <xf numFmtId="0" fontId="3" fillId="0" borderId="10">
      <alignment horizontal="left"/>
    </xf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0" borderId="0"/>
    <xf numFmtId="9" fontId="9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</cellStyleXfs>
  <cellXfs count="177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27" applyNumberFormat="1" applyFont="1" applyBorder="1" applyAlignment="1">
      <alignment horizontal="left"/>
    </xf>
    <xf numFmtId="0" fontId="3" fillId="0" borderId="0" xfId="7" applyBorder="1">
      <alignment horizontal="center"/>
    </xf>
    <xf numFmtId="0" fontId="8" fillId="0" borderId="0" xfId="22" applyFont="1" applyBorder="1" applyAlignment="1">
      <alignment horizontal="right" wrapText="1" shrinkToFit="1"/>
    </xf>
    <xf numFmtId="0" fontId="8" fillId="0" borderId="0" xfId="22" applyFont="1" applyBorder="1" applyAlignment="1">
      <alignment horizontal="center" wrapText="1" shrinkToFit="1"/>
    </xf>
    <xf numFmtId="0" fontId="3" fillId="0" borderId="0" xfId="22" applyFont="1" applyBorder="1" applyAlignment="1">
      <alignment horizontal="center" wrapText="1" shrinkToFit="1"/>
    </xf>
    <xf numFmtId="165" fontId="8" fillId="0" borderId="0" xfId="27" applyNumberFormat="1" applyFont="1" applyBorder="1" applyAlignment="1">
      <alignment horizontal="left" wrapText="1" shrinkToFit="1"/>
    </xf>
    <xf numFmtId="0" fontId="3" fillId="0" borderId="0" xfId="2" applyBorder="1">
      <alignment horizontal="center"/>
    </xf>
    <xf numFmtId="165" fontId="0" fillId="0" borderId="0" xfId="27" applyNumberFormat="1" applyFont="1" applyBorder="1" applyAlignment="1">
      <alignment horizontal="left" wrapText="1"/>
    </xf>
    <xf numFmtId="0" fontId="0" fillId="0" borderId="0" xfId="0" quotePrefix="1" applyFont="1" applyBorder="1"/>
    <xf numFmtId="0" fontId="0" fillId="0" borderId="0" xfId="0" applyFont="1" applyBorder="1" applyAlignment="1">
      <alignment horizontal="right" wrapText="1"/>
    </xf>
    <xf numFmtId="10" fontId="0" fillId="0" borderId="0" xfId="28" applyNumberFormat="1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165" fontId="0" fillId="0" borderId="16" xfId="27" applyNumberFormat="1" applyFont="1" applyBorder="1" applyAlignment="1">
      <alignment horizontal="left" wrapText="1"/>
    </xf>
    <xf numFmtId="0" fontId="0" fillId="0" borderId="15" xfId="0" applyBorder="1" applyAlignment="1">
      <alignment horizontal="right"/>
    </xf>
    <xf numFmtId="10" fontId="0" fillId="0" borderId="0" xfId="31" applyNumberFormat="1" applyFont="1" applyBorder="1" applyAlignment="1">
      <alignment wrapText="1"/>
    </xf>
    <xf numFmtId="0" fontId="0" fillId="0" borderId="15" xfId="0" applyFont="1" applyBorder="1" applyAlignment="1">
      <alignment horizontal="center"/>
    </xf>
    <xf numFmtId="0" fontId="11" fillId="5" borderId="0" xfId="32" applyAlignment="1">
      <alignment horizontal="center" readingOrder="2"/>
    </xf>
    <xf numFmtId="0" fontId="0" fillId="0" borderId="0" xfId="0" applyBorder="1" applyAlignment="1">
      <alignment wrapText="1"/>
    </xf>
    <xf numFmtId="43" fontId="0" fillId="0" borderId="0" xfId="26" applyFont="1" applyBorder="1" applyAlignment="1">
      <alignment wrapText="1"/>
    </xf>
    <xf numFmtId="165" fontId="0" fillId="0" borderId="0" xfId="27" applyNumberFormat="1" applyFont="1" applyBorder="1" applyAlignment="1">
      <alignment horizontal="right"/>
    </xf>
    <xf numFmtId="0" fontId="3" fillId="0" borderId="0" xfId="2" applyBorder="1" applyAlignment="1">
      <alignment horizontal="right"/>
    </xf>
    <xf numFmtId="0" fontId="0" fillId="0" borderId="0" xfId="0" quotePrefix="1" applyFont="1" applyBorder="1" applyAlignment="1">
      <alignment horizontal="right"/>
    </xf>
    <xf numFmtId="165" fontId="0" fillId="0" borderId="0" xfId="26" applyNumberFormat="1" applyFont="1" applyBorder="1"/>
    <xf numFmtId="165" fontId="0" fillId="0" borderId="0" xfId="26" applyNumberFormat="1" applyFont="1" applyBorder="1" applyAlignment="1">
      <alignment horizontal="right"/>
    </xf>
    <xf numFmtId="165" fontId="8" fillId="0" borderId="0" xfId="26" applyNumberFormat="1" applyFont="1" applyBorder="1" applyAlignment="1">
      <alignment horizontal="right" wrapText="1" shrinkToFit="1"/>
    </xf>
    <xf numFmtId="165" fontId="0" fillId="0" borderId="15" xfId="26" applyNumberFormat="1" applyFont="1" applyBorder="1" applyAlignment="1">
      <alignment horizontal="center"/>
    </xf>
    <xf numFmtId="165" fontId="0" fillId="0" borderId="0" xfId="26" applyNumberFormat="1" applyFont="1" applyBorder="1" applyAlignment="1">
      <alignment wrapText="1"/>
    </xf>
    <xf numFmtId="165" fontId="0" fillId="0" borderId="0" xfId="26" applyNumberFormat="1" applyFont="1" applyBorder="1" applyAlignment="1">
      <alignment horizontal="right" wrapText="1"/>
    </xf>
    <xf numFmtId="0" fontId="15" fillId="7" borderId="0" xfId="0" applyFont="1" applyFill="1" applyBorder="1" applyAlignment="1">
      <alignment horizontal="right"/>
    </xf>
    <xf numFmtId="0" fontId="3" fillId="0" borderId="0" xfId="22" applyFont="1" applyBorder="1" applyAlignment="1">
      <alignment horizontal="center" shrinkToFit="1"/>
    </xf>
    <xf numFmtId="0" fontId="16" fillId="7" borderId="18" xfId="0" applyFont="1" applyFill="1" applyBorder="1" applyAlignment="1">
      <alignment horizontal="center" vertical="center"/>
    </xf>
    <xf numFmtId="0" fontId="14" fillId="5" borderId="0" xfId="32" applyFont="1" applyBorder="1" applyAlignment="1">
      <alignment horizontal="center" vertical="center" wrapText="1"/>
    </xf>
    <xf numFmtId="0" fontId="17" fillId="5" borderId="0" xfId="32" applyFont="1" applyBorder="1" applyAlignment="1">
      <alignment horizontal="center" vertical="center"/>
    </xf>
    <xf numFmtId="0" fontId="15" fillId="7" borderId="19" xfId="0" applyFont="1" applyFill="1" applyBorder="1" applyAlignment="1">
      <alignment horizontal="right"/>
    </xf>
    <xf numFmtId="0" fontId="15" fillId="7" borderId="20" xfId="0" applyFont="1" applyFill="1" applyBorder="1" applyAlignment="1">
      <alignment horizontal="right"/>
    </xf>
    <xf numFmtId="0" fontId="15" fillId="7" borderId="21" xfId="0" applyFont="1" applyFill="1" applyBorder="1" applyAlignment="1">
      <alignment horizontal="right"/>
    </xf>
    <xf numFmtId="0" fontId="11" fillId="8" borderId="17" xfId="32" applyFill="1" applyBorder="1" applyAlignment="1">
      <alignment horizontal="centerContinuous" wrapText="1"/>
    </xf>
    <xf numFmtId="0" fontId="11" fillId="11" borderId="12" xfId="32" applyFill="1" applyBorder="1" applyAlignment="1">
      <alignment horizontal="center"/>
    </xf>
    <xf numFmtId="165" fontId="11" fillId="11" borderId="12" xfId="26" applyNumberFormat="1" applyFont="1" applyFill="1" applyBorder="1" applyAlignment="1">
      <alignment horizontal="center"/>
    </xf>
    <xf numFmtId="0" fontId="11" fillId="8" borderId="0" xfId="33" applyFill="1" applyBorder="1" applyAlignment="1">
      <alignment horizontal="center" wrapText="1"/>
    </xf>
    <xf numFmtId="0" fontId="11" fillId="11" borderId="0" xfId="33" applyFill="1" applyBorder="1" applyAlignment="1">
      <alignment horizontal="center" wrapText="1"/>
    </xf>
    <xf numFmtId="165" fontId="14" fillId="11" borderId="0" xfId="26" applyNumberFormat="1" applyFont="1" applyFill="1" applyBorder="1" applyAlignment="1">
      <alignment horizontal="center" wrapText="1"/>
    </xf>
    <xf numFmtId="0" fontId="11" fillId="8" borderId="16" xfId="32" applyFill="1" applyBorder="1" applyAlignment="1">
      <alignment horizontal="centerContinuous" wrapText="1"/>
    </xf>
    <xf numFmtId="0" fontId="11" fillId="8" borderId="14" xfId="33" applyFill="1" applyBorder="1" applyAlignment="1">
      <alignment horizontal="center" wrapText="1"/>
    </xf>
    <xf numFmtId="0" fontId="11" fillId="11" borderId="14" xfId="33" applyFill="1" applyBorder="1" applyAlignment="1">
      <alignment horizontal="center" wrapText="1"/>
    </xf>
    <xf numFmtId="0" fontId="0" fillId="0" borderId="16" xfId="0" applyBorder="1" applyAlignment="1">
      <alignment horizontal="right"/>
    </xf>
    <xf numFmtId="0" fontId="0" fillId="0" borderId="16" xfId="0" quotePrefix="1" applyFont="1" applyBorder="1" applyAlignment="1">
      <alignment horizontal="right"/>
    </xf>
    <xf numFmtId="0" fontId="0" fillId="0" borderId="16" xfId="0" quotePrefix="1" applyFont="1" applyBorder="1"/>
    <xf numFmtId="0" fontId="0" fillId="0" borderId="16" xfId="0" applyFont="1" applyBorder="1" applyAlignment="1">
      <alignment horizontal="right" wrapText="1"/>
    </xf>
    <xf numFmtId="10" fontId="0" fillId="0" borderId="16" xfId="31" applyNumberFormat="1" applyFont="1" applyBorder="1" applyAlignment="1">
      <alignment wrapText="1"/>
    </xf>
    <xf numFmtId="165" fontId="0" fillId="0" borderId="16" xfId="26" applyNumberFormat="1" applyFont="1" applyBorder="1" applyAlignment="1">
      <alignment wrapText="1"/>
    </xf>
    <xf numFmtId="43" fontId="0" fillId="0" borderId="16" xfId="26" applyFont="1" applyBorder="1" applyAlignment="1">
      <alignment wrapText="1"/>
    </xf>
    <xf numFmtId="0" fontId="11" fillId="10" borderId="11" xfId="32" applyFill="1" applyBorder="1" applyAlignment="1">
      <alignment horizontal="center" wrapText="1"/>
    </xf>
    <xf numFmtId="0" fontId="11" fillId="10" borderId="15" xfId="32" applyFill="1" applyBorder="1" applyAlignment="1">
      <alignment horizontal="centerContinuous" wrapText="1"/>
    </xf>
    <xf numFmtId="0" fontId="14" fillId="13" borderId="0" xfId="33" applyFont="1" applyFill="1" applyBorder="1" applyAlignment="1">
      <alignment horizontal="center"/>
    </xf>
    <xf numFmtId="165" fontId="0" fillId="0" borderId="0" xfId="27" applyNumberFormat="1" applyFont="1" applyBorder="1" applyAlignment="1">
      <alignment horizontal="center"/>
    </xf>
    <xf numFmtId="165" fontId="8" fillId="0" borderId="0" xfId="27" applyNumberFormat="1" applyFont="1" applyBorder="1" applyAlignment="1">
      <alignment horizontal="center" wrapText="1" shrinkToFit="1"/>
    </xf>
    <xf numFmtId="165" fontId="0" fillId="0" borderId="0" xfId="27" applyNumberFormat="1" applyFont="1" applyBorder="1" applyAlignment="1">
      <alignment horizontal="center" wrapText="1"/>
    </xf>
    <xf numFmtId="165" fontId="0" fillId="0" borderId="16" xfId="27" applyNumberFormat="1" applyFont="1" applyBorder="1" applyAlignment="1">
      <alignment horizontal="center" wrapText="1"/>
    </xf>
    <xf numFmtId="0" fontId="11" fillId="9" borderId="12" xfId="32" applyFill="1" applyBorder="1" applyAlignment="1">
      <alignment horizontal="center"/>
    </xf>
    <xf numFmtId="0" fontId="11" fillId="12" borderId="22" xfId="32" applyFill="1" applyBorder="1" applyAlignment="1">
      <alignment horizontal="center" wrapText="1"/>
    </xf>
    <xf numFmtId="0" fontId="14" fillId="13" borderId="16" xfId="33" applyFont="1" applyFill="1" applyBorder="1" applyAlignment="1">
      <alignment horizontal="center"/>
    </xf>
    <xf numFmtId="0" fontId="14" fillId="13" borderId="17" xfId="33" applyFont="1" applyFill="1" applyBorder="1" applyAlignment="1">
      <alignment horizontal="center"/>
    </xf>
    <xf numFmtId="0" fontId="14" fillId="13" borderId="14" xfId="33" applyFont="1" applyFill="1" applyBorder="1" applyAlignment="1">
      <alignment horizontal="center"/>
    </xf>
    <xf numFmtId="0" fontId="11" fillId="12" borderId="12" xfId="32" applyFill="1" applyBorder="1" applyAlignment="1">
      <alignment horizontal="center" wrapText="1"/>
    </xf>
    <xf numFmtId="0" fontId="14" fillId="12" borderId="0" xfId="33" applyFont="1" applyFill="1" applyBorder="1" applyAlignment="1">
      <alignment horizontal="center" wrapText="1"/>
    </xf>
    <xf numFmtId="165" fontId="11" fillId="10" borderId="17" xfId="26" applyNumberFormat="1" applyFont="1" applyFill="1" applyBorder="1" applyAlignment="1">
      <alignment horizontal="centerContinuous" wrapText="1"/>
    </xf>
    <xf numFmtId="165" fontId="11" fillId="10" borderId="14" xfId="26" applyNumberFormat="1" applyFont="1" applyFill="1" applyBorder="1" applyAlignment="1">
      <alignment horizontal="center" wrapText="1"/>
    </xf>
    <xf numFmtId="165" fontId="0" fillId="0" borderId="0" xfId="26" applyNumberFormat="1" applyFont="1" applyBorder="1" applyAlignment="1"/>
    <xf numFmtId="165" fontId="8" fillId="0" borderId="0" xfId="26" applyNumberFormat="1" applyFont="1" applyBorder="1" applyAlignment="1">
      <alignment wrapText="1" shrinkToFit="1"/>
    </xf>
    <xf numFmtId="165" fontId="11" fillId="10" borderId="13" xfId="26" applyNumberFormat="1" applyFont="1" applyFill="1" applyBorder="1" applyAlignment="1">
      <alignment wrapText="1"/>
    </xf>
    <xf numFmtId="0" fontId="11" fillId="10" borderId="0" xfId="33" applyFill="1" applyBorder="1" applyAlignment="1">
      <alignment wrapText="1"/>
    </xf>
    <xf numFmtId="0" fontId="11" fillId="11" borderId="16" xfId="32" applyFill="1" applyBorder="1" applyAlignment="1">
      <alignment horizontal="centerContinuous" wrapText="1"/>
    </xf>
    <xf numFmtId="165" fontId="11" fillId="11" borderId="16" xfId="26" applyNumberFormat="1" applyFont="1" applyFill="1" applyBorder="1" applyAlignment="1">
      <alignment horizontal="centerContinuous" wrapText="1"/>
    </xf>
    <xf numFmtId="0" fontId="11" fillId="11" borderId="23" xfId="32" applyFill="1" applyBorder="1" applyAlignment="1">
      <alignment horizontal="center"/>
    </xf>
    <xf numFmtId="0" fontId="11" fillId="11" borderId="17" xfId="32" applyFill="1" applyBorder="1" applyAlignment="1">
      <alignment horizontal="centerContinuous" wrapText="1"/>
    </xf>
    <xf numFmtId="0" fontId="11" fillId="14" borderId="12" xfId="32" applyFill="1" applyBorder="1" applyAlignment="1">
      <alignment horizontal="center"/>
    </xf>
    <xf numFmtId="0" fontId="11" fillId="14" borderId="16" xfId="32" applyFill="1" applyBorder="1" applyAlignment="1">
      <alignment horizontal="centerContinuous"/>
    </xf>
    <xf numFmtId="0" fontId="11" fillId="14" borderId="0" xfId="33" applyFill="1" applyBorder="1" applyAlignment="1">
      <alignment horizontal="center" wrapText="1"/>
    </xf>
    <xf numFmtId="0" fontId="0" fillId="0" borderId="16" xfId="0" applyBorder="1"/>
    <xf numFmtId="0" fontId="3" fillId="0" borderId="0" xfId="22" applyFont="1" applyBorder="1" applyAlignment="1">
      <alignment horizontal="right" wrapText="1" shrinkToFit="1"/>
    </xf>
    <xf numFmtId="0" fontId="20" fillId="7" borderId="0" xfId="33" applyFont="1" applyFill="1" applyBorder="1" applyAlignment="1">
      <alignment horizontal="centerContinuous"/>
    </xf>
    <xf numFmtId="0" fontId="20" fillId="7" borderId="14" xfId="33" applyFont="1" applyFill="1" applyBorder="1" applyAlignment="1">
      <alignment horizontal="centerContinuous"/>
    </xf>
    <xf numFmtId="0" fontId="20" fillId="7" borderId="12" xfId="32" applyFont="1" applyFill="1" applyBorder="1" applyAlignment="1">
      <alignment horizontal="centerContinuous" wrapText="1"/>
    </xf>
    <xf numFmtId="0" fontId="20" fillId="7" borderId="13" xfId="32" applyFont="1" applyFill="1" applyBorder="1" applyAlignment="1">
      <alignment horizontal="centerContinuous" wrapText="1"/>
    </xf>
    <xf numFmtId="0" fontId="3" fillId="0" borderId="16" xfId="2" applyBorder="1" applyAlignment="1">
      <alignment horizontal="right"/>
    </xf>
    <xf numFmtId="0" fontId="3" fillId="0" borderId="16" xfId="2" applyBorder="1">
      <alignment horizontal="center"/>
    </xf>
    <xf numFmtId="0" fontId="3" fillId="0" borderId="0" xfId="7" applyBorder="1" applyAlignment="1">
      <alignment horizontal="right"/>
    </xf>
    <xf numFmtId="0" fontId="0" fillId="0" borderId="0" xfId="0" applyFont="1" applyBorder="1" applyAlignment="1">
      <alignment horizontal="right"/>
    </xf>
    <xf numFmtId="0" fontId="3" fillId="0" borderId="0" xfId="22" applyFont="1" applyBorder="1" applyAlignment="1">
      <alignment horizontal="right" shrinkToFit="1"/>
    </xf>
    <xf numFmtId="0" fontId="11" fillId="9" borderId="0" xfId="33" applyFill="1" applyBorder="1" applyAlignment="1">
      <alignment horizontal="right" wrapText="1"/>
    </xf>
    <xf numFmtId="0" fontId="0" fillId="0" borderId="15" xfId="0" applyFont="1" applyBorder="1" applyAlignment="1">
      <alignment horizontal="right"/>
    </xf>
    <xf numFmtId="43" fontId="0" fillId="0" borderId="0" xfId="26" applyFont="1" applyBorder="1" applyAlignment="1">
      <alignment horizontal="right" wrapText="1"/>
    </xf>
    <xf numFmtId="0" fontId="11" fillId="9" borderId="16" xfId="32" applyFill="1" applyBorder="1" applyAlignment="1">
      <alignment horizontal="center"/>
    </xf>
    <xf numFmtId="43" fontId="21" fillId="0" borderId="0" xfId="26" applyFont="1" applyBorder="1" applyAlignment="1">
      <alignment horizontal="right" wrapText="1" shrinkToFit="1"/>
    </xf>
    <xf numFmtId="0" fontId="22" fillId="7" borderId="18" xfId="0" applyFont="1" applyFill="1" applyBorder="1" applyAlignment="1">
      <alignment horizontal="center" vertical="center"/>
    </xf>
    <xf numFmtId="43" fontId="0" fillId="0" borderId="0" xfId="0" applyNumberFormat="1" applyFont="1" applyBorder="1" applyAlignment="1">
      <alignment horizontal="center"/>
    </xf>
    <xf numFmtId="43" fontId="0" fillId="0" borderId="0" xfId="26" applyFont="1" applyFill="1" applyBorder="1" applyAlignment="1">
      <alignment wrapText="1"/>
    </xf>
    <xf numFmtId="0" fontId="11" fillId="11" borderId="0" xfId="32" applyFill="1" applyBorder="1" applyAlignment="1">
      <alignment horizontal="center"/>
    </xf>
    <xf numFmtId="2" fontId="0" fillId="0" borderId="0" xfId="31" applyNumberFormat="1" applyFont="1" applyBorder="1" applyAlignment="1">
      <alignment wrapText="1"/>
    </xf>
    <xf numFmtId="43" fontId="8" fillId="0" borderId="0" xfId="22" applyNumberFormat="1" applyFont="1" applyBorder="1" applyAlignment="1">
      <alignment horizontal="center" wrapText="1" shrinkToFit="1"/>
    </xf>
    <xf numFmtId="43" fontId="0" fillId="0" borderId="0" xfId="0" applyNumberFormat="1" applyBorder="1"/>
    <xf numFmtId="0" fontId="0" fillId="15" borderId="0" xfId="0" applyFill="1"/>
    <xf numFmtId="0" fontId="0" fillId="16" borderId="0" xfId="0" applyFill="1"/>
    <xf numFmtId="0" fontId="23" fillId="15" borderId="0" xfId="0" applyFont="1" applyFill="1"/>
    <xf numFmtId="0" fontId="22" fillId="15" borderId="0" xfId="0" applyFont="1" applyFill="1"/>
    <xf numFmtId="0" fontId="23" fillId="15" borderId="0" xfId="0" applyFont="1" applyFill="1" applyAlignment="1">
      <alignment horizontal="right"/>
    </xf>
    <xf numFmtId="0" fontId="0" fillId="16" borderId="0" xfId="0" applyFill="1" applyAlignment="1">
      <alignment horizontal="right"/>
    </xf>
    <xf numFmtId="0" fontId="26" fillId="15" borderId="25" xfId="0" applyFont="1" applyFill="1" applyBorder="1" applyAlignment="1">
      <alignment horizontal="right" vertical="center" wrapText="1" readingOrder="2"/>
    </xf>
    <xf numFmtId="0" fontId="25" fillId="15" borderId="0" xfId="0" applyFont="1" applyFill="1" applyBorder="1" applyAlignment="1">
      <alignment horizontal="right" vertical="center" wrapText="1" readingOrder="2"/>
    </xf>
    <xf numFmtId="0" fontId="28" fillId="15" borderId="0" xfId="0" applyFont="1" applyFill="1" applyBorder="1" applyAlignment="1">
      <alignment horizontal="center" vertical="center" wrapText="1" readingOrder="2"/>
    </xf>
    <xf numFmtId="0" fontId="25" fillId="17" borderId="25" xfId="0" applyFont="1" applyFill="1" applyBorder="1" applyAlignment="1" applyProtection="1">
      <alignment horizontal="right" vertical="center" wrapText="1" readingOrder="2"/>
      <protection locked="0"/>
    </xf>
    <xf numFmtId="0" fontId="25" fillId="17" borderId="24" xfId="0" applyFont="1" applyFill="1" applyBorder="1" applyAlignment="1" applyProtection="1">
      <alignment vertical="top" wrapText="1" readingOrder="2"/>
      <protection locked="0"/>
    </xf>
    <xf numFmtId="0" fontId="0" fillId="17" borderId="25" xfId="0" applyFill="1" applyBorder="1" applyProtection="1">
      <protection locked="0"/>
    </xf>
    <xf numFmtId="0" fontId="25" fillId="17" borderId="24" xfId="0" applyFont="1" applyFill="1" applyBorder="1" applyAlignment="1" applyProtection="1">
      <alignment horizontal="right" vertical="center" wrapText="1" readingOrder="2"/>
      <protection locked="0"/>
    </xf>
    <xf numFmtId="0" fontId="0" fillId="15" borderId="0" xfId="0" applyFill="1" applyProtection="1"/>
    <xf numFmtId="0" fontId="24" fillId="15" borderId="0" xfId="0" applyFont="1" applyFill="1" applyProtection="1"/>
    <xf numFmtId="0" fontId="0" fillId="16" borderId="0" xfId="0" applyFill="1" applyProtection="1"/>
    <xf numFmtId="0" fontId="22" fillId="15" borderId="0" xfId="0" applyFont="1" applyFill="1" applyProtection="1"/>
    <xf numFmtId="0" fontId="23" fillId="15" borderId="0" xfId="0" applyFont="1" applyFill="1" applyProtection="1"/>
    <xf numFmtId="0" fontId="25" fillId="0" borderId="0" xfId="0" applyFont="1"/>
    <xf numFmtId="0" fontId="0" fillId="0" borderId="0" xfId="0" applyFont="1" applyFill="1" applyBorder="1"/>
    <xf numFmtId="0" fontId="23" fillId="0" borderId="0" xfId="0" applyFont="1"/>
    <xf numFmtId="0" fontId="23" fillId="17" borderId="25" xfId="0" applyFont="1" applyFill="1" applyBorder="1" applyAlignment="1" applyProtection="1">
      <alignment horizontal="right"/>
      <protection locked="0"/>
    </xf>
    <xf numFmtId="0" fontId="23" fillId="15" borderId="0" xfId="0" applyFont="1" applyFill="1" applyAlignment="1" applyProtection="1">
      <alignment horizontal="right"/>
    </xf>
    <xf numFmtId="0" fontId="0" fillId="16" borderId="0" xfId="0" applyFill="1" applyAlignment="1" applyProtection="1">
      <alignment horizontal="right"/>
    </xf>
    <xf numFmtId="0" fontId="23" fillId="15" borderId="0" xfId="0" applyFont="1" applyFill="1" applyAlignment="1" applyProtection="1">
      <alignment wrapText="1"/>
    </xf>
    <xf numFmtId="0" fontId="29" fillId="16" borderId="0" xfId="0" applyFont="1" applyFill="1" applyAlignment="1">
      <alignment horizontal="right"/>
    </xf>
    <xf numFmtId="14" fontId="0" fillId="16" borderId="0" xfId="0" applyNumberFormat="1" applyFill="1" applyProtection="1"/>
    <xf numFmtId="14" fontId="0" fillId="17" borderId="25" xfId="0" applyNumberFormat="1" applyFill="1" applyBorder="1" applyProtection="1">
      <protection locked="0"/>
    </xf>
    <xf numFmtId="0" fontId="0" fillId="16" borderId="0" xfId="0" applyFill="1" applyAlignment="1" applyProtection="1">
      <alignment wrapText="1"/>
    </xf>
    <xf numFmtId="0" fontId="23" fillId="16" borderId="0" xfId="0" applyFont="1" applyFill="1" applyProtection="1"/>
    <xf numFmtId="0" fontId="23" fillId="15" borderId="25" xfId="0" applyFont="1" applyFill="1" applyBorder="1" applyProtection="1"/>
    <xf numFmtId="2" fontId="23" fillId="15" borderId="25" xfId="0" applyNumberFormat="1" applyFont="1" applyFill="1" applyBorder="1" applyProtection="1"/>
    <xf numFmtId="0" fontId="30" fillId="15" borderId="0" xfId="0" applyFont="1" applyFill="1" applyProtection="1"/>
    <xf numFmtId="14" fontId="0" fillId="17" borderId="25" xfId="0" applyNumberFormat="1" applyFill="1" applyBorder="1" applyAlignment="1" applyProtection="1">
      <alignment wrapText="1"/>
      <protection locked="0"/>
    </xf>
    <xf numFmtId="0" fontId="0" fillId="17" borderId="25" xfId="0" applyFill="1" applyBorder="1" applyAlignment="1" applyProtection="1">
      <alignment wrapText="1"/>
      <protection locked="0"/>
    </xf>
    <xf numFmtId="0" fontId="23" fillId="17" borderId="25" xfId="0" applyFont="1" applyFill="1" applyBorder="1" applyAlignment="1" applyProtection="1">
      <alignment horizontal="right" wrapText="1"/>
      <protection locked="0"/>
    </xf>
    <xf numFmtId="0" fontId="26" fillId="15" borderId="25" xfId="0" applyFont="1" applyFill="1" applyBorder="1" applyAlignment="1">
      <alignment vertical="center" wrapText="1" readingOrder="2"/>
    </xf>
    <xf numFmtId="0" fontId="0" fillId="15" borderId="0" xfId="0" applyFont="1" applyFill="1"/>
    <xf numFmtId="0" fontId="24" fillId="15" borderId="0" xfId="0" applyFont="1" applyFill="1" applyAlignment="1" applyProtection="1">
      <alignment horizontal="right" wrapText="1"/>
    </xf>
    <xf numFmtId="0" fontId="16" fillId="15" borderId="0" xfId="0" applyFont="1" applyFill="1" applyAlignment="1" applyProtection="1">
      <alignment readingOrder="2"/>
    </xf>
    <xf numFmtId="0" fontId="16" fillId="16" borderId="0" xfId="0" applyFont="1" applyFill="1" applyAlignment="1" applyProtection="1">
      <alignment readingOrder="2"/>
    </xf>
    <xf numFmtId="0" fontId="16" fillId="16" borderId="0" xfId="0" applyFont="1" applyFill="1" applyAlignment="1" applyProtection="1"/>
    <xf numFmtId="0" fontId="0" fillId="15" borderId="0" xfId="0" applyFill="1" applyAlignment="1" applyProtection="1">
      <alignment readingOrder="2"/>
    </xf>
    <xf numFmtId="0" fontId="16" fillId="16" borderId="25" xfId="0" applyFont="1" applyFill="1" applyBorder="1" applyAlignment="1" applyProtection="1">
      <alignment horizontal="right" wrapText="1" readingOrder="2"/>
    </xf>
    <xf numFmtId="0" fontId="16" fillId="16" borderId="25" xfId="0" applyFont="1" applyFill="1" applyBorder="1" applyAlignment="1" applyProtection="1">
      <alignment readingOrder="2"/>
    </xf>
    <xf numFmtId="0" fontId="0" fillId="16" borderId="0" xfId="0" applyFill="1" applyAlignment="1" applyProtection="1">
      <alignment readingOrder="2"/>
    </xf>
    <xf numFmtId="0" fontId="28" fillId="15" borderId="0" xfId="0" applyFont="1" applyFill="1" applyAlignment="1" applyProtection="1">
      <alignment horizontal="center"/>
    </xf>
    <xf numFmtId="0" fontId="24" fillId="15" borderId="0" xfId="0" applyFont="1" applyFill="1" applyAlignment="1">
      <alignment horizontal="center"/>
    </xf>
    <xf numFmtId="0" fontId="28" fillId="15" borderId="11" xfId="0" applyFont="1" applyFill="1" applyBorder="1"/>
    <xf numFmtId="0" fontId="0" fillId="15" borderId="13" xfId="0" applyFill="1" applyBorder="1"/>
    <xf numFmtId="0" fontId="0" fillId="17" borderId="27" xfId="0" applyFill="1" applyBorder="1"/>
    <xf numFmtId="0" fontId="0" fillId="15" borderId="14" xfId="0" applyFill="1" applyBorder="1"/>
    <xf numFmtId="0" fontId="0" fillId="15" borderId="27" xfId="0" applyFill="1" applyBorder="1"/>
    <xf numFmtId="0" fontId="0" fillId="15" borderId="0" xfId="0" applyFill="1" applyBorder="1"/>
    <xf numFmtId="0" fontId="16" fillId="15" borderId="0" xfId="0" applyFont="1" applyFill="1" applyBorder="1"/>
    <xf numFmtId="0" fontId="0" fillId="15" borderId="12" xfId="0" applyFill="1" applyBorder="1"/>
    <xf numFmtId="0" fontId="0" fillId="15" borderId="16" xfId="0" applyFill="1" applyBorder="1"/>
    <xf numFmtId="0" fontId="0" fillId="15" borderId="17" xfId="0" applyFill="1" applyBorder="1"/>
    <xf numFmtId="0" fontId="28" fillId="15" borderId="27" xfId="0" applyFont="1" applyFill="1" applyBorder="1"/>
    <xf numFmtId="0" fontId="23" fillId="15" borderId="27" xfId="0" applyFont="1" applyFill="1" applyBorder="1"/>
    <xf numFmtId="0" fontId="0" fillId="15" borderId="25" xfId="0" applyFill="1" applyBorder="1" applyProtection="1"/>
    <xf numFmtId="0" fontId="23" fillId="15" borderId="25" xfId="0" applyFont="1" applyFill="1" applyBorder="1" applyAlignment="1" applyProtection="1">
      <alignment horizontal="right"/>
    </xf>
    <xf numFmtId="0" fontId="16" fillId="15" borderId="15" xfId="0" applyFont="1" applyFill="1" applyBorder="1"/>
    <xf numFmtId="0" fontId="26" fillId="15" borderId="26" xfId="0" applyFont="1" applyFill="1" applyBorder="1" applyAlignment="1">
      <alignment horizontal="right" vertical="center" wrapText="1" readingOrder="2"/>
    </xf>
    <xf numFmtId="0" fontId="26" fillId="15" borderId="24" xfId="0" applyFont="1" applyFill="1" applyBorder="1" applyAlignment="1">
      <alignment horizontal="right" vertical="center" wrapText="1" readingOrder="2"/>
    </xf>
    <xf numFmtId="0" fontId="23" fillId="15" borderId="0" xfId="0" applyFont="1" applyFill="1" applyAlignment="1" applyProtection="1">
      <alignment horizontal="right" wrapText="1"/>
    </xf>
    <xf numFmtId="0" fontId="24" fillId="15" borderId="0" xfId="0" applyFont="1" applyFill="1" applyAlignment="1" applyProtection="1">
      <alignment horizontal="right" wrapText="1" readingOrder="2"/>
    </xf>
    <xf numFmtId="0" fontId="23" fillId="15" borderId="25" xfId="0" applyFont="1" applyFill="1" applyBorder="1" applyAlignment="1" applyProtection="1">
      <alignment horizontal="right" wrapText="1"/>
    </xf>
    <xf numFmtId="0" fontId="24" fillId="15" borderId="0" xfId="0" applyFont="1" applyFill="1" applyAlignment="1" applyProtection="1">
      <alignment horizontal="right" wrapText="1"/>
    </xf>
    <xf numFmtId="0" fontId="23" fillId="15" borderId="26" xfId="0" applyFont="1" applyFill="1" applyBorder="1" applyAlignment="1" applyProtection="1">
      <alignment horizontal="right"/>
    </xf>
    <xf numFmtId="0" fontId="23" fillId="15" borderId="24" xfId="0" applyFont="1" applyFill="1" applyBorder="1" applyAlignment="1" applyProtection="1">
      <alignment horizontal="right"/>
    </xf>
    <xf numFmtId="0" fontId="23" fillId="0" borderId="0" xfId="0" applyFont="1" applyAlignment="1">
      <alignment horizontal="right" wrapText="1"/>
    </xf>
  </cellXfs>
  <cellStyles count="34">
    <cellStyle name="____page" xfId="3"/>
    <cellStyle name="___col1" xfId="4"/>
    <cellStyle name="___col2" xfId="5"/>
    <cellStyle name="___col3" xfId="6"/>
    <cellStyle name="___page" xfId="7"/>
    <cellStyle name="___row1" xfId="8"/>
    <cellStyle name="___row2" xfId="9"/>
    <cellStyle name="___row3" xfId="10"/>
    <cellStyle name="__col1" xfId="11"/>
    <cellStyle name="__col2" xfId="12"/>
    <cellStyle name="__col3" xfId="13"/>
    <cellStyle name="__page" xfId="2"/>
    <cellStyle name="__row1" xfId="14"/>
    <cellStyle name="__row2" xfId="15"/>
    <cellStyle name="__row3" xfId="16"/>
    <cellStyle name="_col1" xfId="17"/>
    <cellStyle name="_col2" xfId="18"/>
    <cellStyle name="_col3" xfId="19"/>
    <cellStyle name="_data" xfId="20"/>
    <cellStyle name="_freeze" xfId="21"/>
    <cellStyle name="_page" xfId="22"/>
    <cellStyle name="_row1" xfId="23"/>
    <cellStyle name="_row2" xfId="24"/>
    <cellStyle name="_row3" xfId="25"/>
    <cellStyle name="Comma" xfId="26" builtinId="3"/>
    <cellStyle name="Comma 2" xfId="27"/>
    <cellStyle name="Normal" xfId="0" builtinId="0" customBuiltin="1"/>
    <cellStyle name="Normal 2" xfId="1"/>
    <cellStyle name="Normal 2 2" xfId="29"/>
    <cellStyle name="Normal 3" xfId="30"/>
    <cellStyle name="Percent" xfId="31" builtinId="5"/>
    <cellStyle name="Percent 2" xfId="28"/>
    <cellStyle name="הדגשה1" xfId="32" builtinId="29"/>
    <cellStyle name="הדגשה2" xfId="33" builtinId="33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nimportal/Users/jmgilina/Documentum/Checkout/&#1508;&#1497;&#1514;&#1493;&#1495;%20&#1491;&#1493;&#1495;%20&#1492;&#1513;&#1493;&#1493;&#1488;&#1514;%20&#1512;&#1513;&#1493;&#1497;&#1493;&#151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רשויות וקודים"/>
      <sheetName val="MAP_CODE"/>
      <sheetName val="מיפוי שמי"/>
      <sheetName val="הסבר על יצירת העמודות"/>
      <sheetName val="הסבר קוביית דיווחים"/>
      <sheetName val="דוח בקרה- אלעד"/>
      <sheetName val="דוח בקרה- גילי"/>
      <sheetName val="גיליון2"/>
      <sheetName val="דוח בקרה- גילי last known"/>
      <sheetName val="דוח בקרה- גילי last known (2)"/>
      <sheetName val="דוח בקרה- גילי last known (3)"/>
      <sheetName val="שליפת מדדים- דוגמה"/>
      <sheetName val="דוח בקרה- מדדים"/>
      <sheetName val="שחזור גילי"/>
      <sheetName val="עוד שחזור גילי"/>
      <sheetName val="דוח בקרה- גילי עם conditional f"/>
      <sheetName val="נתוני אוכלוסיה "/>
      <sheetName val="נתוני מענק איזון"/>
      <sheetName val="נתוני ביצוע תקציבי"/>
      <sheetName val="נתוני מענקי פיתוח"/>
      <sheetName val="נתוני מענקים- מרכבה"/>
      <sheetName val="התחיבויות מתוך דיווחים"/>
      <sheetName val="חוזק מבני"/>
      <sheetName val="ארנונה"/>
      <sheetName val="חינוך ורווחה"/>
      <sheetName val="תקציב רגיל"/>
      <sheetName val="שכר"/>
      <sheetName val="כוח אדם"/>
      <sheetName val="שכר ומשרות - דוח מצבת כ&quot;א"/>
      <sheetName val="בעלי תפקידים - מג&quot;ש"/>
      <sheetName val="רישוי עסקים"/>
      <sheetName val="גיליון3"/>
      <sheetName val="גיליון1"/>
      <sheetName val="דף מנכ&quot;ל"/>
    </sheetNames>
    <sheetDataSet>
      <sheetData sheetId="0"/>
      <sheetData sheetId="1"/>
      <sheetData sheetId="2"/>
      <sheetData sheetId="3"/>
      <sheetData sheetId="4"/>
      <sheetData sheetId="5">
        <row r="2">
          <cell r="H2">
            <v>1</v>
          </cell>
        </row>
        <row r="3">
          <cell r="H3">
            <v>2016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rightToLeft="1" workbookViewId="0">
      <selection activeCell="B27" sqref="B27"/>
    </sheetView>
  </sheetViews>
  <sheetFormatPr defaultColWidth="13.7109375" defaultRowHeight="15" x14ac:dyDescent="0.25"/>
  <cols>
    <col min="1" max="1" width="13.7109375" style="106"/>
    <col min="2" max="2" width="33.7109375" style="106" customWidth="1"/>
    <col min="3" max="3" width="20.5703125" style="106" customWidth="1"/>
    <col min="4" max="16384" width="13.7109375" style="106"/>
  </cols>
  <sheetData>
    <row r="2" spans="2:5" ht="15.75" x14ac:dyDescent="0.25">
      <c r="B2" s="153" t="s">
        <v>654</v>
      </c>
      <c r="C2" s="160"/>
      <c r="D2" s="160"/>
      <c r="E2" s="154"/>
    </row>
    <row r="3" spans="2:5" x14ac:dyDescent="0.25">
      <c r="B3" s="155"/>
      <c r="C3" s="158" t="s">
        <v>666</v>
      </c>
      <c r="D3" s="158"/>
      <c r="E3" s="156"/>
    </row>
    <row r="4" spans="2:5" x14ac:dyDescent="0.25">
      <c r="B4" s="157"/>
      <c r="C4" s="159"/>
      <c r="D4" s="158"/>
      <c r="E4" s="156"/>
    </row>
    <row r="5" spans="2:5" ht="15.75" x14ac:dyDescent="0.25">
      <c r="B5" s="163" t="s">
        <v>656</v>
      </c>
      <c r="C5" s="158"/>
      <c r="D5" s="158"/>
      <c r="E5" s="156"/>
    </row>
    <row r="6" spans="2:5" x14ac:dyDescent="0.25">
      <c r="B6" s="164" t="s">
        <v>669</v>
      </c>
      <c r="C6" s="158"/>
      <c r="D6" s="158"/>
      <c r="E6" s="156"/>
    </row>
    <row r="7" spans="2:5" x14ac:dyDescent="0.25">
      <c r="B7" s="164" t="s">
        <v>657</v>
      </c>
      <c r="C7" s="158"/>
      <c r="D7" s="158"/>
      <c r="E7" s="156"/>
    </row>
    <row r="8" spans="2:5" x14ac:dyDescent="0.25">
      <c r="B8" s="167" t="s">
        <v>658</v>
      </c>
      <c r="C8" s="161"/>
      <c r="D8" s="161"/>
      <c r="E8" s="162"/>
    </row>
    <row r="9" spans="2:5" ht="32.1" customHeight="1" x14ac:dyDescent="0.25"/>
  </sheetData>
  <sheetProtection algorithmName="SHA-512" hashValue="ie+wYqVBzynknVsrk6ZVpPlqdPHNx67rxncCaBqJ9qWYvrOpq08dq0ZJgZwlki++sZSX7faqOUXAj+FfRqSG+w==" saltValue="1pW9XM0jwRfz5a3nGC81u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tabSelected="1" workbookViewId="0">
      <selection activeCell="B28" sqref="B28"/>
    </sheetView>
  </sheetViews>
  <sheetFormatPr defaultColWidth="13.7109375" defaultRowHeight="15" x14ac:dyDescent="0.25"/>
  <cols>
    <col min="1" max="1" width="23.85546875" style="110" customWidth="1"/>
    <col min="2" max="2" width="36.85546875" style="106" customWidth="1"/>
    <col min="3" max="3" width="20.140625" style="106" customWidth="1"/>
    <col min="4" max="4" width="6.85546875" style="106" customWidth="1"/>
    <col min="5" max="5" width="13.7109375" style="106" hidden="1" customWidth="1"/>
    <col min="6" max="16384" width="13.7109375" style="106"/>
  </cols>
  <sheetData>
    <row r="1" spans="1:5" ht="15.75" x14ac:dyDescent="0.25">
      <c r="A1" s="112"/>
      <c r="B1" s="113" t="s">
        <v>627</v>
      </c>
      <c r="C1" s="105"/>
      <c r="D1" s="105"/>
    </row>
    <row r="2" spans="1:5" ht="15.75" x14ac:dyDescent="0.25">
      <c r="A2" s="111" t="s">
        <v>302</v>
      </c>
      <c r="B2" s="114"/>
      <c r="C2" s="105"/>
      <c r="D2" s="108"/>
    </row>
    <row r="3" spans="1:5" ht="31.5" x14ac:dyDescent="0.25">
      <c r="A3" s="111" t="s">
        <v>311</v>
      </c>
      <c r="B3" s="117"/>
      <c r="C3" s="105"/>
      <c r="D3" s="108"/>
    </row>
    <row r="4" spans="1:5" ht="31.5" x14ac:dyDescent="0.25">
      <c r="A4" s="111" t="s">
        <v>312</v>
      </c>
      <c r="B4" s="115"/>
      <c r="C4" s="105"/>
      <c r="D4" s="108"/>
      <c r="E4" s="106" t="s">
        <v>313</v>
      </c>
    </row>
    <row r="5" spans="1:5" ht="15.75" x14ac:dyDescent="0.25">
      <c r="A5" s="111" t="s">
        <v>303</v>
      </c>
      <c r="B5" s="132"/>
      <c r="C5" s="105"/>
      <c r="D5" s="105"/>
      <c r="E5" s="106" t="s">
        <v>314</v>
      </c>
    </row>
    <row r="6" spans="1:5" ht="15.75" x14ac:dyDescent="0.25">
      <c r="A6" s="111" t="s">
        <v>306</v>
      </c>
      <c r="B6" s="117"/>
      <c r="C6" s="105"/>
      <c r="D6" s="105"/>
      <c r="E6" s="106" t="s">
        <v>631</v>
      </c>
    </row>
    <row r="7" spans="1:5" ht="15.75" x14ac:dyDescent="0.25">
      <c r="A7" s="111" t="s">
        <v>307</v>
      </c>
      <c r="B7" s="117"/>
      <c r="C7" s="105"/>
      <c r="D7" s="105"/>
      <c r="E7" s="106" t="s">
        <v>650</v>
      </c>
    </row>
    <row r="8" spans="1:5" ht="15.75" x14ac:dyDescent="0.25">
      <c r="A8" s="111" t="s">
        <v>618</v>
      </c>
      <c r="B8" s="117"/>
      <c r="C8" s="105"/>
      <c r="D8" s="105"/>
    </row>
    <row r="9" spans="1:5" ht="15.75" x14ac:dyDescent="0.25">
      <c r="A9" s="111" t="s">
        <v>308</v>
      </c>
      <c r="B9" s="117"/>
      <c r="C9" s="105"/>
      <c r="D9" s="108"/>
    </row>
    <row r="10" spans="1:5" ht="15.75" x14ac:dyDescent="0.25">
      <c r="A10" s="111" t="s">
        <v>309</v>
      </c>
      <c r="B10" s="117"/>
      <c r="C10" s="105"/>
      <c r="D10" s="105"/>
    </row>
    <row r="11" spans="1:5" ht="15.75" x14ac:dyDescent="0.25">
      <c r="A11" s="111" t="s">
        <v>310</v>
      </c>
      <c r="B11" s="117"/>
      <c r="C11" s="105"/>
      <c r="D11" s="105"/>
    </row>
    <row r="12" spans="1:5" ht="32.1" customHeight="1" x14ac:dyDescent="0.25">
      <c r="A12" s="168" t="s">
        <v>305</v>
      </c>
      <c r="B12" s="169"/>
      <c r="C12" s="105"/>
      <c r="D12" s="108"/>
    </row>
    <row r="13" spans="1:5" ht="15.75" x14ac:dyDescent="0.25">
      <c r="A13" s="141">
        <v>1</v>
      </c>
      <c r="B13" s="117"/>
      <c r="C13" s="105"/>
      <c r="D13" s="108"/>
    </row>
    <row r="14" spans="1:5" ht="15.75" x14ac:dyDescent="0.25">
      <c r="A14" s="141">
        <v>2</v>
      </c>
      <c r="B14" s="117"/>
      <c r="C14" s="105"/>
      <c r="D14" s="108"/>
    </row>
    <row r="15" spans="1:5" ht="15.75" x14ac:dyDescent="0.25">
      <c r="A15" s="141">
        <v>3</v>
      </c>
      <c r="B15" s="117"/>
      <c r="C15" s="105"/>
      <c r="D15" s="108"/>
    </row>
    <row r="16" spans="1:5" ht="15.75" x14ac:dyDescent="0.25">
      <c r="A16" s="141">
        <v>4</v>
      </c>
      <c r="B16" s="117"/>
      <c r="C16" s="105"/>
      <c r="D16" s="108"/>
    </row>
    <row r="17" spans="1:4" ht="15.75" x14ac:dyDescent="0.25">
      <c r="A17" s="141">
        <v>5</v>
      </c>
      <c r="B17" s="117"/>
      <c r="C17" s="105"/>
      <c r="D17" s="108"/>
    </row>
    <row r="18" spans="1:4" ht="15.75" x14ac:dyDescent="0.25">
      <c r="A18" s="168" t="s">
        <v>304</v>
      </c>
      <c r="B18" s="169"/>
      <c r="C18" s="105"/>
      <c r="D18" s="108"/>
    </row>
    <row r="19" spans="1:4" ht="15.75" x14ac:dyDescent="0.25">
      <c r="A19" s="141">
        <v>1</v>
      </c>
      <c r="B19" s="117"/>
      <c r="C19" s="105"/>
      <c r="D19" s="108"/>
    </row>
    <row r="20" spans="1:4" ht="15.75" x14ac:dyDescent="0.25">
      <c r="A20" s="141">
        <v>2</v>
      </c>
      <c r="B20" s="117"/>
      <c r="C20" s="105"/>
      <c r="D20" s="108"/>
    </row>
    <row r="21" spans="1:4" ht="15.75" x14ac:dyDescent="0.25">
      <c r="A21" s="141">
        <v>3</v>
      </c>
      <c r="B21" s="117"/>
      <c r="C21" s="105"/>
      <c r="D21" s="108"/>
    </row>
    <row r="22" spans="1:4" ht="15.75" x14ac:dyDescent="0.25">
      <c r="A22" s="141">
        <v>4</v>
      </c>
      <c r="B22" s="117"/>
      <c r="C22" s="105"/>
      <c r="D22" s="108"/>
    </row>
    <row r="24" spans="1:4" ht="15.75" x14ac:dyDescent="0.25">
      <c r="A24" s="130" t="str">
        <f>IF(COUNTA(B2:B11,B19:B22,B13:B17)=0,"",IF(OR(COUNTA(B2:B11)&lt;10,COUNTA(B19:B22)&lt;1,COUNTA(B13:B17)&lt;1),"⚠️ חסרים נתונים בפרטי המציע",""))</f>
        <v/>
      </c>
    </row>
  </sheetData>
  <sheetProtection algorithmName="SHA-512" hashValue="ip/Iy8MUESZRk/S9LIvJr1RB0PQKXf56SEb3JdExVDA1V8OhpdwaA/e9CZ1+SH7zrfj4WtFPQIIdx7/zhxyd/Q==" saltValue="Q4Uqv1ft/jZfF/LA7WbvLQ==" spinCount="100000" sheet="1" objects="1" scenarios="1"/>
  <mergeCells count="2">
    <mergeCell ref="A12:B12"/>
    <mergeCell ref="A18:B18"/>
  </mergeCells>
  <dataValidations count="3">
    <dataValidation type="date" operator="greaterThan" allowBlank="1" showInputMessage="1" showErrorMessage="1" sqref="B5">
      <formula1>1</formula1>
    </dataValidation>
    <dataValidation type="whole" operator="greaterThan" allowBlank="1" showInputMessage="1" showErrorMessage="1" sqref="B3">
      <formula1>0</formula1>
    </dataValidation>
    <dataValidation type="list" allowBlank="1" showInputMessage="1" showErrorMessage="1" sqref="B4">
      <formula1>$E$4:$E$7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6"/>
  <sheetViews>
    <sheetView rightToLeft="1" zoomScaleNormal="100" workbookViewId="0">
      <selection activeCell="L16" sqref="L16"/>
    </sheetView>
  </sheetViews>
  <sheetFormatPr defaultColWidth="13.7109375" defaultRowHeight="15" x14ac:dyDescent="0.25"/>
  <cols>
    <col min="1" max="1" width="30.42578125" style="120" customWidth="1"/>
    <col min="2" max="2" width="29.5703125" style="120" customWidth="1"/>
    <col min="3" max="3" width="31.7109375" style="120" customWidth="1"/>
    <col min="4" max="4" width="20.140625" style="120" customWidth="1"/>
    <col min="5" max="5" width="15" style="120" customWidth="1"/>
    <col min="6" max="6" width="22.140625" style="120" customWidth="1"/>
    <col min="7" max="7" width="22.7109375" style="120" customWidth="1"/>
    <col min="8" max="8" width="13.7109375" style="120"/>
    <col min="9" max="9" width="15.85546875" style="120" customWidth="1"/>
    <col min="10" max="10" width="19.42578125" style="120" hidden="1" customWidth="1"/>
    <col min="11" max="11" width="13.7109375" style="120" hidden="1" customWidth="1"/>
    <col min="12" max="12" width="25.85546875" style="120" customWidth="1"/>
    <col min="13" max="13" width="21.140625" style="120" customWidth="1"/>
    <col min="14" max="14" width="18.5703125" style="120" hidden="1" customWidth="1"/>
    <col min="15" max="15" width="13.7109375" style="120" hidden="1" customWidth="1"/>
    <col min="16" max="16" width="13.7109375" style="120" customWidth="1"/>
    <col min="17" max="16384" width="13.7109375" style="120"/>
  </cols>
  <sheetData>
    <row r="1" spans="1:15" ht="15.75" x14ac:dyDescent="0.25">
      <c r="A1" s="118"/>
      <c r="B1" s="118"/>
      <c r="C1" s="151" t="s">
        <v>651</v>
      </c>
      <c r="D1" s="118"/>
      <c r="E1" s="118"/>
      <c r="F1" s="118"/>
      <c r="G1" s="118"/>
      <c r="H1" s="118"/>
      <c r="I1" s="118"/>
    </row>
    <row r="2" spans="1:15" ht="57" customHeight="1" x14ac:dyDescent="0.25">
      <c r="A2" s="170" t="s">
        <v>662</v>
      </c>
      <c r="B2" s="170"/>
      <c r="C2" s="118"/>
      <c r="D2" s="118"/>
      <c r="E2" s="118"/>
      <c r="F2" s="118"/>
      <c r="G2" s="118"/>
      <c r="H2" s="118"/>
      <c r="I2" s="118"/>
    </row>
    <row r="3" spans="1:15" x14ac:dyDescent="0.25">
      <c r="A3" s="118"/>
      <c r="B3" s="119"/>
      <c r="C3" s="118"/>
      <c r="D3" s="118"/>
      <c r="E3" s="118"/>
      <c r="F3" s="118"/>
      <c r="G3" s="118"/>
      <c r="H3" s="118"/>
      <c r="I3" s="118"/>
      <c r="N3" s="131">
        <v>46235</v>
      </c>
      <c r="O3" s="120" cm="1">
        <f t="array" ref="O3">IF(N3&gt;=$B$7,MAX(IF(($A$24:$A$30&lt;=N3)*($B$24:$B$30&gt;=EOMONTH(N3,0)), $K$24:$K$30, 0)),0)</f>
        <v>0</v>
      </c>
    </row>
    <row r="4" spans="1:15" x14ac:dyDescent="0.25">
      <c r="A4" s="119" t="s">
        <v>297</v>
      </c>
      <c r="B4" s="118"/>
      <c r="C4" s="118"/>
      <c r="D4" s="118"/>
      <c r="E4" s="118"/>
      <c r="F4" s="118"/>
      <c r="G4" s="118"/>
      <c r="H4" s="118"/>
      <c r="I4" s="118"/>
      <c r="N4" s="131">
        <f t="shared" ref="N4:N23" si="0">+EDATE(N3,-1)</f>
        <v>46204</v>
      </c>
      <c r="O4" s="120" cm="1">
        <f t="array" ref="O4">IF(N4&gt;=$B$7,MAX(IF(($A$24:$A$30&lt;=N4)*($B$24:$B$30&gt;=EOMONTH(N4,0)), $K$24:$K$30, 0)),0)</f>
        <v>0</v>
      </c>
    </row>
    <row r="5" spans="1:15" x14ac:dyDescent="0.25">
      <c r="A5" s="118" t="s">
        <v>293</v>
      </c>
      <c r="B5" s="116"/>
      <c r="C5" s="144" t="str">
        <f>IF(COUNTA(B5:B8)=0, "⚠️  תנאי סף סעיף 10.2 במכרז- חסרים נתוני ראש הצוות", IF(COUNTA(B5:B8)&lt;4, "⚠️ חסרים נתונים על ראש הצוות", ""))</f>
        <v>⚠️  תנאי סף סעיף 10.2 במכרז- חסרים נתוני ראש הצוות</v>
      </c>
      <c r="D5" s="118"/>
      <c r="E5" s="118"/>
      <c r="F5" s="118"/>
      <c r="G5" s="118"/>
      <c r="H5" s="118"/>
      <c r="I5" s="118"/>
      <c r="N5" s="131">
        <f t="shared" si="0"/>
        <v>46174</v>
      </c>
      <c r="O5" s="120" cm="1">
        <f t="array" ref="O5">IF(N5&gt;=$B$7,MAX(IF(($A$24:$A$30&lt;=N5)*($B$24:$B$30&gt;=EOMONTH(N5,0)), $K$24:$K$30, 0)),0)</f>
        <v>0</v>
      </c>
    </row>
    <row r="6" spans="1:15" x14ac:dyDescent="0.25">
      <c r="A6" s="118" t="s">
        <v>294</v>
      </c>
      <c r="B6" s="116"/>
      <c r="C6" s="118"/>
      <c r="D6" s="118"/>
      <c r="E6" s="121"/>
      <c r="F6" s="121"/>
      <c r="G6" s="118"/>
      <c r="H6" s="118"/>
      <c r="I6" s="118"/>
      <c r="N6" s="131">
        <f t="shared" si="0"/>
        <v>46143</v>
      </c>
      <c r="O6" s="120" cm="1">
        <f t="array" ref="O6">IF(N6&gt;=$B$7,MAX(IF(($A$24:$A$30&lt;=N6)*($B$24:$B$30&gt;=EOMONTH(N6,0)), $K$24:$K$30, 0)),0)</f>
        <v>0</v>
      </c>
    </row>
    <row r="7" spans="1:15" x14ac:dyDescent="0.25">
      <c r="A7" s="118" t="s">
        <v>295</v>
      </c>
      <c r="B7" s="132"/>
      <c r="C7" s="118"/>
      <c r="D7" s="118"/>
      <c r="E7" s="121"/>
      <c r="F7" s="121"/>
      <c r="G7" s="118"/>
      <c r="H7" s="118"/>
      <c r="I7" s="118"/>
      <c r="N7" s="131">
        <f t="shared" si="0"/>
        <v>46113</v>
      </c>
      <c r="O7" s="120" cm="1">
        <f t="array" ref="O7">IF(N7&gt;=$B$7,MAX(IF(($A$24:$A$30&lt;=N7)*($B$24:$B$30&gt;=EOMONTH(N7,0)), $K$24:$K$30, 0)),0)</f>
        <v>0</v>
      </c>
    </row>
    <row r="8" spans="1:15" x14ac:dyDescent="0.25">
      <c r="A8" s="118" t="s">
        <v>655</v>
      </c>
      <c r="B8" s="116"/>
      <c r="C8" s="118"/>
      <c r="D8" s="118"/>
      <c r="E8" s="121"/>
      <c r="F8" s="121"/>
      <c r="G8" s="118"/>
      <c r="H8" s="118"/>
      <c r="I8" s="118"/>
      <c r="N8" s="131">
        <f t="shared" si="0"/>
        <v>46082</v>
      </c>
      <c r="O8" s="120" cm="1">
        <f t="array" ref="O8">IF(N8&gt;=$B$7,MAX(IF(($A$24:$A$30&lt;=N8)*($B$24:$B$30&gt;=EOMONTH(N8,0)), $K$24:$K$30, 0)),0)</f>
        <v>0</v>
      </c>
    </row>
    <row r="9" spans="1:15" x14ac:dyDescent="0.25">
      <c r="A9" s="118"/>
      <c r="B9" s="105"/>
      <c r="C9" s="118"/>
      <c r="D9" s="118"/>
      <c r="E9" s="121"/>
      <c r="F9" s="121"/>
      <c r="G9" s="118"/>
      <c r="H9" s="118"/>
      <c r="I9" s="118"/>
      <c r="K9" s="120" t="s">
        <v>299</v>
      </c>
      <c r="N9" s="131">
        <f t="shared" si="0"/>
        <v>46054</v>
      </c>
      <c r="O9" s="120" cm="1">
        <f t="array" ref="O9">IF(N9&gt;=$B$7,MAX(IF(($A$24:$A$30&lt;=N9)*($B$24:$B$30&gt;=EOMONTH(N9,0)), $K$24:$K$30, 0)),0)</f>
        <v>0</v>
      </c>
    </row>
    <row r="10" spans="1:15" x14ac:dyDescent="0.25">
      <c r="A10" s="119" t="s">
        <v>638</v>
      </c>
      <c r="B10" s="105"/>
      <c r="C10" s="118"/>
      <c r="D10" s="118"/>
      <c r="E10" s="121"/>
      <c r="F10" s="121"/>
      <c r="G10" s="118"/>
      <c r="H10" s="118"/>
      <c r="I10" s="118"/>
      <c r="K10" s="120" t="s">
        <v>300</v>
      </c>
      <c r="N10" s="131">
        <f t="shared" si="0"/>
        <v>46023</v>
      </c>
      <c r="O10" s="120" cm="1">
        <f t="array" ref="O10">IF(N10&gt;=$B$7,MAX(IF(($A$24:$A$30&lt;=N10)*($B$24:$B$30&gt;=EOMONTH(N10,0)), $K$24:$K$30, 0)),0)</f>
        <v>0</v>
      </c>
    </row>
    <row r="11" spans="1:15" x14ac:dyDescent="0.25">
      <c r="A11" s="118" t="s">
        <v>296</v>
      </c>
      <c r="B11" s="116"/>
      <c r="C11" s="144" t="str">
        <f>IF(COUNTA(B11:B12)=0, "⚠️  תנאי סף סעיף 10.2 - חסר נתונים על חבר צוות ביקורת", IF(COUNTA(B11:B12)&lt;2, "⚠️ חסרים נתונים על חבר צוות 1", ""))</f>
        <v>⚠️  תנאי סף סעיף 10.2 - חסר נתונים על חבר צוות ביקורת</v>
      </c>
      <c r="D11" s="118"/>
      <c r="E11" s="121"/>
      <c r="F11" s="121"/>
      <c r="G11" s="118"/>
      <c r="H11" s="118"/>
      <c r="I11" s="118"/>
      <c r="N11" s="131">
        <f t="shared" si="0"/>
        <v>45992</v>
      </c>
      <c r="O11" s="120" cm="1">
        <f t="array" ref="O11">IF(N11&gt;=$B$7,MAX(IF(($A$24:$A$30&lt;=N11)*($B$24:$B$30&gt;=EOMONTH(N11,0)), $K$24:$K$30, 0)),0)</f>
        <v>0</v>
      </c>
    </row>
    <row r="12" spans="1:15" x14ac:dyDescent="0.25">
      <c r="A12" s="118" t="s">
        <v>294</v>
      </c>
      <c r="B12" s="116"/>
      <c r="C12" s="118"/>
      <c r="D12" s="118"/>
      <c r="E12" s="121"/>
      <c r="F12" s="121"/>
      <c r="G12" s="118"/>
      <c r="H12" s="118"/>
      <c r="I12" s="118"/>
      <c r="N12" s="131">
        <f t="shared" si="0"/>
        <v>45962</v>
      </c>
      <c r="O12" s="120" cm="1">
        <f t="array" ref="O12">IF(N12&gt;=$B$7,MAX(IF(($A$24:$A$30&lt;=N12)*($B$24:$B$30&gt;=EOMONTH(N12,0)), $K$24:$K$30, 0)),0)</f>
        <v>0</v>
      </c>
    </row>
    <row r="13" spans="1:15" ht="36" customHeight="1" x14ac:dyDescent="0.25">
      <c r="A13" s="122" t="s">
        <v>661</v>
      </c>
      <c r="B13" s="118"/>
      <c r="C13" s="118"/>
      <c r="D13" s="118"/>
      <c r="E13" s="118"/>
      <c r="F13" s="118"/>
      <c r="G13" s="118"/>
      <c r="H13" s="118"/>
      <c r="I13" s="118"/>
      <c r="K13" s="123" t="s">
        <v>614</v>
      </c>
      <c r="N13" s="131">
        <f t="shared" si="0"/>
        <v>45931</v>
      </c>
      <c r="O13" s="120" cm="1">
        <f t="array" ref="O13">IF(N13&gt;=$B$7,MAX(IF(($A$24:$A$30&lt;=N13)*($B$24:$B$30&gt;=EOMONTH(N13,0)), $K$24:$K$30, 0)),0)</f>
        <v>0</v>
      </c>
    </row>
    <row r="14" spans="1:15" ht="15.75" x14ac:dyDescent="0.25">
      <c r="A14" s="119" t="s">
        <v>639</v>
      </c>
      <c r="B14" s="118"/>
      <c r="C14" s="118"/>
      <c r="D14" s="118"/>
      <c r="E14" s="118"/>
      <c r="F14" s="118"/>
      <c r="G14" s="118"/>
      <c r="H14" s="118"/>
      <c r="I14" s="118"/>
      <c r="K14" s="123" t="s">
        <v>632</v>
      </c>
      <c r="N14" s="131">
        <f t="shared" si="0"/>
        <v>45901</v>
      </c>
      <c r="O14" s="120" cm="1">
        <f t="array" ref="O14">IF(N14&gt;=$B$7,MAX(IF(($A$24:$A$30&lt;=N14)*($B$24:$B$30&gt;=EOMONTH(N14,0)), $K$24:$K$30, 0)),0)</f>
        <v>0</v>
      </c>
    </row>
    <row r="15" spans="1:15" x14ac:dyDescent="0.25">
      <c r="A15" s="118" t="s">
        <v>296</v>
      </c>
      <c r="B15" s="116"/>
      <c r="C15" s="144" t="str">
        <f>IF(COUNTA(B15:B16)=0, "", IF(COUNTA(B15:B16)&lt;2, "⚠️ חסרים נתונים על חבר צוות נוסף 1", ""))</f>
        <v/>
      </c>
      <c r="D15" s="118"/>
      <c r="E15" s="121"/>
      <c r="F15" s="121"/>
      <c r="G15" s="118"/>
      <c r="H15" s="118"/>
      <c r="I15" s="118"/>
      <c r="N15" s="131">
        <f t="shared" si="0"/>
        <v>45870</v>
      </c>
      <c r="O15" s="120" cm="1">
        <f t="array" ref="O15">IF(N15&gt;=$B$7,MAX(IF(($A$24:$A$30&lt;=N15)*($B$24:$B$30&gt;=EOMONTH(N15,0)), $K$24:$K$30, 0)),0)</f>
        <v>0</v>
      </c>
    </row>
    <row r="16" spans="1:15" x14ac:dyDescent="0.25">
      <c r="A16" s="118" t="s">
        <v>294</v>
      </c>
      <c r="B16" s="116"/>
      <c r="C16" s="147"/>
      <c r="D16" s="118"/>
      <c r="E16" s="118"/>
      <c r="F16" s="118"/>
      <c r="G16" s="118"/>
      <c r="H16" s="118"/>
      <c r="I16" s="118"/>
      <c r="N16" s="131">
        <f t="shared" si="0"/>
        <v>45839</v>
      </c>
      <c r="O16" s="120" cm="1">
        <f t="array" ref="O16">IF(N16&gt;=$B$7,MAX(IF(($A$24:$A$30&lt;=N16)*($B$24:$B$30&gt;=EOMONTH(N16,0)), $K$24:$K$30, 0)),0)</f>
        <v>0</v>
      </c>
    </row>
    <row r="17" spans="1:15" x14ac:dyDescent="0.25">
      <c r="A17" s="118"/>
      <c r="B17" s="118"/>
      <c r="C17" s="147"/>
      <c r="D17" s="118"/>
      <c r="E17" s="118"/>
      <c r="F17" s="118"/>
      <c r="G17" s="118"/>
      <c r="H17" s="118"/>
      <c r="I17" s="118"/>
      <c r="N17" s="131">
        <f t="shared" si="0"/>
        <v>45809</v>
      </c>
      <c r="O17" s="120" cm="1">
        <f t="array" ref="O17">IF(N17&gt;=$B$7,MAX(IF(($A$24:$A$30&lt;=N17)*($B$24:$B$30&gt;=EOMONTH(N17,0)), $K$24:$K$30, 0)),0)</f>
        <v>0</v>
      </c>
    </row>
    <row r="18" spans="1:15" x14ac:dyDescent="0.25">
      <c r="A18" s="119" t="s">
        <v>640</v>
      </c>
      <c r="B18" s="118"/>
      <c r="C18" s="147"/>
      <c r="D18" s="118"/>
      <c r="E18" s="118"/>
      <c r="F18" s="118"/>
      <c r="G18" s="118"/>
      <c r="H18" s="118"/>
      <c r="I18" s="118"/>
      <c r="N18" s="131">
        <f t="shared" si="0"/>
        <v>45778</v>
      </c>
      <c r="O18" s="120" cm="1">
        <f t="array" ref="O18">IF(N18&gt;=$B$7,MAX(IF(($A$24:$A$30&lt;=N18)*($B$24:$B$30&gt;=EOMONTH(N18,0)), $K$24:$K$30, 0)),0)</f>
        <v>0</v>
      </c>
    </row>
    <row r="19" spans="1:15" x14ac:dyDescent="0.25">
      <c r="A19" s="118" t="s">
        <v>296</v>
      </c>
      <c r="B19" s="116"/>
      <c r="C19" s="144" t="str">
        <f>IF(COUNTA(B19:B20)=0, "", IF(COUNTA(B19:B20)&lt;2, "⚠️ חסרים נתונים על חבר צוות נוסף 2", ""))</f>
        <v/>
      </c>
      <c r="D19" s="118"/>
      <c r="E19" s="121"/>
      <c r="F19" s="121"/>
      <c r="G19" s="118"/>
      <c r="H19" s="118"/>
      <c r="I19" s="118"/>
      <c r="N19" s="131">
        <f t="shared" si="0"/>
        <v>45748</v>
      </c>
      <c r="O19" s="120" cm="1">
        <f t="array" ref="O19">IF(N19&gt;=$B$7,MAX(IF(($A$24:$A$30&lt;=N19)*($B$24:$B$30&gt;=EOMONTH(N19,0)), $K$24:$K$30, 0)),0)</f>
        <v>0</v>
      </c>
    </row>
    <row r="20" spans="1:15" x14ac:dyDescent="0.25">
      <c r="A20" s="118" t="s">
        <v>294</v>
      </c>
      <c r="B20" s="116"/>
      <c r="C20" s="147"/>
      <c r="D20" s="118"/>
      <c r="E20" s="118"/>
      <c r="F20" s="118"/>
      <c r="G20" s="118"/>
      <c r="H20" s="118"/>
      <c r="I20" s="118"/>
      <c r="N20" s="131">
        <f t="shared" si="0"/>
        <v>45717</v>
      </c>
      <c r="O20" s="120" cm="1">
        <f t="array" ref="O20">IF(N20&gt;=$B$7,MAX(IF(($A$24:$A$30&lt;=N20)*($B$24:$B$30&gt;=EOMONTH(N20,0)), $K$24:$K$30, 0)),0)</f>
        <v>0</v>
      </c>
    </row>
    <row r="21" spans="1:15" x14ac:dyDescent="0.25">
      <c r="A21" s="118"/>
      <c r="B21" s="118"/>
      <c r="C21" s="118"/>
      <c r="D21" s="118"/>
      <c r="E21" s="118"/>
      <c r="F21" s="118"/>
      <c r="G21" s="118"/>
      <c r="H21" s="118"/>
      <c r="I21" s="118"/>
      <c r="N21" s="131">
        <f t="shared" si="0"/>
        <v>45689</v>
      </c>
      <c r="O21" s="120" cm="1">
        <f t="array" ref="O21">IF(N21&gt;=$B$7,MAX(IF(($A$24:$A$30&lt;=N21)*($B$24:$B$30&gt;=EOMONTH(N21,0)), $K$24:$K$30, 0)),0)</f>
        <v>0</v>
      </c>
    </row>
    <row r="22" spans="1:15" ht="47.1" customHeight="1" x14ac:dyDescent="0.25">
      <c r="A22" s="171" t="s">
        <v>667</v>
      </c>
      <c r="B22" s="171"/>
      <c r="C22" s="171"/>
      <c r="D22" s="171"/>
      <c r="E22" s="171"/>
      <c r="F22" s="143"/>
      <c r="G22" s="118"/>
      <c r="H22" s="118"/>
      <c r="I22" s="118"/>
      <c r="N22" s="131">
        <f t="shared" si="0"/>
        <v>45658</v>
      </c>
      <c r="O22" s="120" cm="1">
        <f t="array" ref="O22">IF(N22&gt;=$B$7,MAX(IF(($A$24:$A$30&lt;=N22)*($B$24:$B$30&gt;=EOMONTH(N22,0)), $K$24:$K$30, 0)),0)</f>
        <v>0</v>
      </c>
    </row>
    <row r="23" spans="1:15" ht="60" x14ac:dyDescent="0.25">
      <c r="A23" s="122" t="s">
        <v>646</v>
      </c>
      <c r="B23" s="122" t="s">
        <v>647</v>
      </c>
      <c r="C23" s="122" t="s">
        <v>615</v>
      </c>
      <c r="D23" s="122" t="s">
        <v>301</v>
      </c>
      <c r="E23" s="122" t="s">
        <v>298</v>
      </c>
      <c r="F23" s="129" t="s">
        <v>659</v>
      </c>
      <c r="G23" s="122" t="s">
        <v>629</v>
      </c>
      <c r="H23" s="122" t="s">
        <v>624</v>
      </c>
      <c r="I23" s="122" t="s">
        <v>620</v>
      </c>
      <c r="J23" s="120" t="s">
        <v>283</v>
      </c>
      <c r="K23" s="133" t="s">
        <v>633</v>
      </c>
      <c r="L23" s="134" t="s">
        <v>634</v>
      </c>
      <c r="M23" s="134" t="s">
        <v>635</v>
      </c>
      <c r="N23" s="131">
        <f t="shared" si="0"/>
        <v>45627</v>
      </c>
      <c r="O23" s="120" cm="1">
        <f t="array" ref="O23">IF(N23&gt;=$B$7,MAX(IF(($A$24:$A$30&lt;=N23)*($B$24:$B$30&gt;=EOMONTH(N23,0)), $K$24:$K$30, 0)),0)</f>
        <v>0</v>
      </c>
    </row>
    <row r="24" spans="1:15" x14ac:dyDescent="0.25">
      <c r="A24" s="138"/>
      <c r="B24" s="138"/>
      <c r="C24" s="139"/>
      <c r="D24" s="139"/>
      <c r="E24" s="139"/>
      <c r="F24" s="139"/>
      <c r="G24" s="139"/>
      <c r="H24" s="139"/>
      <c r="I24" s="139"/>
      <c r="J24" s="120" t="str">
        <f>+IFERROR(VLOOKUP(E24,'דירוג רשויות וסלים'!$D$19:$Y$279,22,FALSE),"")</f>
        <v/>
      </c>
      <c r="K24" s="120" t="str">
        <f>+IF(D24&lt;100,"",INDEX('נתוני סלים'!$C$1:$F$6,MATCH(J24,'נתוני סלים'!$C$1:$C$6,0),MATCH(C24,'נתוני סלים'!$C$1:$F$1,0))/12)</f>
        <v/>
      </c>
      <c r="L24" s="148" t="str">
        <f>IF(COUNTA(A24:E24,G24:I24)=0,"",IF(COUNTA(A24:E24,G24:I24)&lt;7,"⚠️ מילוי חלקי של הנתונים",""))&amp;IF(AND(D24&lt;100,D24&gt;0)," 🚩מתחת 100 שעות ","")</f>
        <v/>
      </c>
      <c r="M24" s="149" t="str">
        <f>IF(AND(OR(E24='דירוג רשויות וסלים'!$D$277,E24='דירוג רשויות וסלים'!$D$278,E24='דירוג רשויות וסלים'!$D$279),'נסיון וצוות המציע'!F24=""), "יש לפרט את הגוף❌ ","")</f>
        <v/>
      </c>
      <c r="N24" s="131">
        <f t="shared" ref="N24:N30" si="1">+EDATE(N23,-1)</f>
        <v>45597</v>
      </c>
      <c r="O24" s="120" cm="1">
        <f t="array" ref="O24">IF(N24&gt;=$B$7,MAX(IF(($A$24:$A$30&lt;=N24)*($B$24:$B$30&gt;=EOMONTH(N24,0)), $K$24:$K$30, 0)),0)</f>
        <v>0</v>
      </c>
    </row>
    <row r="25" spans="1:15" x14ac:dyDescent="0.25">
      <c r="A25" s="138"/>
      <c r="B25" s="138"/>
      <c r="C25" s="139"/>
      <c r="D25" s="139"/>
      <c r="E25" s="139"/>
      <c r="F25" s="139"/>
      <c r="G25" s="139"/>
      <c r="H25" s="139"/>
      <c r="I25" s="139"/>
      <c r="J25" s="120" t="str">
        <f>+IFERROR(VLOOKUP(E25,'דירוג רשויות וסלים'!$D$19:$Y$279,22,FALSE),"")</f>
        <v/>
      </c>
      <c r="K25" s="120" t="str">
        <f>+IF(D25&lt;100,"",INDEX('נתוני סלים'!$C$1:$F$6,MATCH(J25,'נתוני סלים'!$C$1:$C$6,0),MATCH(C25,'נתוני סלים'!$C$1:$F$1,0))/12)</f>
        <v/>
      </c>
      <c r="L25" s="148" t="str">
        <f t="shared" ref="L25:L30" si="2">IF(COUNTA(A25:E25,G25:I25)=0,"",IF(COUNTA(A25:E25,G25:I25)&lt;7,"⚠️ מילוי חלקי של הנתונים",""))&amp;IF(AND(D25&lt;100,D25&gt;0)," 🚩מתחת 100 שעות ","")</f>
        <v/>
      </c>
      <c r="M25" s="149" t="str">
        <f>IF(AND(OR(E25='דירוג רשויות וסלים'!$D$277,E25='דירוג רשויות וסלים'!$D$278,E25='דירוג רשויות וסלים'!$D$279),'נסיון וצוות המציע'!F25=""), "יש לפרט את הגוף❌ ","")</f>
        <v/>
      </c>
      <c r="N25" s="131">
        <f t="shared" si="1"/>
        <v>45566</v>
      </c>
      <c r="O25" s="120" cm="1">
        <f t="array" ref="O25">IF(N25&gt;=$B$7,MAX(IF(($A$24:$A$30&lt;=N25)*($B$24:$B$30&gt;=EOMONTH(N25,0)), $K$24:$K$30, 0)),0)</f>
        <v>0</v>
      </c>
    </row>
    <row r="26" spans="1:15" x14ac:dyDescent="0.25">
      <c r="A26" s="138"/>
      <c r="B26" s="138"/>
      <c r="C26" s="139"/>
      <c r="D26" s="139"/>
      <c r="E26" s="139"/>
      <c r="F26" s="139"/>
      <c r="G26" s="139"/>
      <c r="H26" s="139"/>
      <c r="I26" s="139"/>
      <c r="J26" s="120" t="str">
        <f>+IFERROR(VLOOKUP(E26,'דירוג רשויות וסלים'!$D$19:$Y$279,22,FALSE),"")</f>
        <v/>
      </c>
      <c r="K26" s="120" t="str">
        <f>+IF(D26&lt;100,"",INDEX('נתוני סלים'!$C$1:$F$6,MATCH(J26,'נתוני סלים'!$C$1:$C$6,0),MATCH(C26,'נתוני סלים'!$C$1:$F$1,0))/12)</f>
        <v/>
      </c>
      <c r="L26" s="148" t="str">
        <f t="shared" si="2"/>
        <v/>
      </c>
      <c r="M26" s="149" t="str">
        <f>IF(AND(OR(E26='דירוג רשויות וסלים'!$D$277,E26='דירוג רשויות וסלים'!$D$278,E26='דירוג רשויות וסלים'!$D$279),'נסיון וצוות המציע'!F26=""), "יש לפרט את הגוף❌ ","")</f>
        <v/>
      </c>
      <c r="N26" s="131">
        <f t="shared" si="1"/>
        <v>45536</v>
      </c>
      <c r="O26" s="120" cm="1">
        <f t="array" ref="O26">IF(N26&gt;=$B$7,MAX(IF(($A$24:$A$30&lt;=N26)*($B$24:$B$30&gt;=EOMONTH(N26,0)), $K$24:$K$30, 0)),0)</f>
        <v>0</v>
      </c>
    </row>
    <row r="27" spans="1:15" x14ac:dyDescent="0.25">
      <c r="A27" s="138"/>
      <c r="B27" s="138"/>
      <c r="C27" s="139"/>
      <c r="D27" s="139"/>
      <c r="E27" s="139"/>
      <c r="F27" s="139"/>
      <c r="G27" s="139"/>
      <c r="H27" s="139"/>
      <c r="I27" s="139"/>
      <c r="J27" s="120" t="str">
        <f>+IFERROR(VLOOKUP(E27,'דירוג רשויות וסלים'!$D$19:$Y$279,22,FALSE),"")</f>
        <v/>
      </c>
      <c r="K27" s="120" t="str">
        <f>+IF(D27&lt;100,"",INDEX('נתוני סלים'!$C$1:$F$6,MATCH(J27,'נתוני סלים'!$C$1:$C$6,0),MATCH(C27,'נתוני סלים'!$C$1:$F$1,0))/12)</f>
        <v/>
      </c>
      <c r="L27" s="148" t="str">
        <f t="shared" si="2"/>
        <v/>
      </c>
      <c r="M27" s="149" t="str">
        <f>IF(AND(OR(E27='דירוג רשויות וסלים'!$D$277,E27='דירוג רשויות וסלים'!$D$278,E27='דירוג רשויות וסלים'!$D$279),'נסיון וצוות המציע'!F27=""), "יש לפרט את הגוף❌ ","")</f>
        <v/>
      </c>
      <c r="N27" s="131">
        <f t="shared" si="1"/>
        <v>45505</v>
      </c>
      <c r="O27" s="120" cm="1">
        <f t="array" ref="O27">IF(N27&gt;=$B$7,MAX(IF(($A$24:$A$30&lt;=N27)*($B$24:$B$30&gt;=EOMONTH(N27,0)), $K$24:$K$30, 0)),0)</f>
        <v>0</v>
      </c>
    </row>
    <row r="28" spans="1:15" x14ac:dyDescent="0.25">
      <c r="A28" s="138"/>
      <c r="B28" s="138"/>
      <c r="C28" s="139"/>
      <c r="D28" s="139"/>
      <c r="E28" s="139"/>
      <c r="F28" s="139"/>
      <c r="G28" s="139"/>
      <c r="H28" s="139"/>
      <c r="I28" s="139"/>
      <c r="J28" s="120" t="str">
        <f>+IFERROR(VLOOKUP(E28,'דירוג רשויות וסלים'!$D$19:$Y$279,22,FALSE),"")</f>
        <v/>
      </c>
      <c r="K28" s="120" t="str">
        <f>+IF(D28&lt;100,"",INDEX('נתוני סלים'!$C$1:$F$6,MATCH(J28,'נתוני סלים'!$C$1:$C$6,0),MATCH(C28,'נתוני סלים'!$C$1:$F$1,0))/12)</f>
        <v/>
      </c>
      <c r="L28" s="148" t="str">
        <f t="shared" si="2"/>
        <v/>
      </c>
      <c r="M28" s="149" t="str">
        <f>IF(AND(OR(E28='דירוג רשויות וסלים'!$D$277,E28='דירוג רשויות וסלים'!$D$278,E28='דירוג רשויות וסלים'!$D$279),'נסיון וצוות המציע'!F28=""), "יש לפרט את הגוף❌ ","")</f>
        <v/>
      </c>
      <c r="N28" s="131">
        <f t="shared" si="1"/>
        <v>45474</v>
      </c>
      <c r="O28" s="120" cm="1">
        <f t="array" ref="O28">IF(N28&gt;=$B$7,MAX(IF(($A$24:$A$30&lt;=N28)*($B$24:$B$30&gt;=EOMONTH(N28,0)), $K$24:$K$30, 0)),0)</f>
        <v>0</v>
      </c>
    </row>
    <row r="29" spans="1:15" x14ac:dyDescent="0.25">
      <c r="A29" s="138"/>
      <c r="B29" s="138"/>
      <c r="C29" s="139"/>
      <c r="D29" s="139"/>
      <c r="E29" s="139"/>
      <c r="F29" s="139"/>
      <c r="G29" s="139"/>
      <c r="H29" s="139"/>
      <c r="I29" s="139"/>
      <c r="J29" s="120" t="str">
        <f>+IFERROR(VLOOKUP(E29,'דירוג רשויות וסלים'!$D$19:$Y$279,22,FALSE),"")</f>
        <v/>
      </c>
      <c r="K29" s="120" t="str">
        <f>+IF(D29&lt;100,"",INDEX('נתוני סלים'!$C$1:$F$6,MATCH(J29,'נתוני סלים'!$C$1:$C$6,0),MATCH(C29,'נתוני סלים'!$C$1:$F$1,0))/12)</f>
        <v/>
      </c>
      <c r="L29" s="148" t="str">
        <f t="shared" si="2"/>
        <v/>
      </c>
      <c r="M29" s="149" t="str">
        <f>IF(AND(OR(E29='דירוג רשויות וסלים'!$D$277,E29='דירוג רשויות וסלים'!$D$278,E29='דירוג רשויות וסלים'!$D$279),'נסיון וצוות המציע'!F29=""), "יש לפרט את הגוף❌ ","")</f>
        <v/>
      </c>
      <c r="N29" s="131">
        <f t="shared" si="1"/>
        <v>45444</v>
      </c>
      <c r="O29" s="120" cm="1">
        <f t="array" ref="O29">IF(N29&gt;=$B$7,MAX(IF(($A$24:$A$30&lt;=N29)*($B$24:$B$30&gt;=EOMONTH(N29,0)), $K$24:$K$30, 0)),0)</f>
        <v>0</v>
      </c>
    </row>
    <row r="30" spans="1:15" x14ac:dyDescent="0.25">
      <c r="A30" s="138"/>
      <c r="B30" s="138"/>
      <c r="C30" s="139"/>
      <c r="D30" s="139"/>
      <c r="E30" s="139"/>
      <c r="F30" s="139"/>
      <c r="G30" s="139"/>
      <c r="H30" s="139"/>
      <c r="I30" s="139"/>
      <c r="J30" s="120" t="str">
        <f>+IFERROR(VLOOKUP(E30,'דירוג רשויות וסלים'!$D$19:$Y$279,22,FALSE),"")</f>
        <v/>
      </c>
      <c r="K30" s="120" t="str">
        <f>+IF(D30&lt;100,"",INDEX('נתוני סלים'!$C$1:$F$6,MATCH(J30,'נתוני סלים'!$C$1:$C$6,0),MATCH(C30,'נתוני סלים'!$C$1:$F$1,0))/12)</f>
        <v/>
      </c>
      <c r="L30" s="148" t="str">
        <f t="shared" si="2"/>
        <v/>
      </c>
      <c r="M30" s="149" t="str">
        <f>IF(AND(OR(E30='דירוג רשויות וסלים'!$D$277,E30='דירוג רשויות וסלים'!$D$278,E30='דירוג רשויות וסלים'!$D$279),'נסיון וצוות המציע'!F30=""), "יש לפרט את הגוף❌ ","")</f>
        <v/>
      </c>
      <c r="N30" s="131">
        <f t="shared" si="1"/>
        <v>45413</v>
      </c>
      <c r="O30" s="120" cm="1">
        <f t="array" ref="O30">IF(N30&gt;=$B$7,MAX(IF(($A$24:$A$30&lt;=N30)*($B$24:$B$30&gt;=EOMONTH(N30,0)), $K$24:$K$30, 0)),0)</f>
        <v>0</v>
      </c>
    </row>
    <row r="31" spans="1:15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L31" s="150"/>
      <c r="M31" s="150"/>
      <c r="N31" s="131">
        <f t="shared" ref="N31:N68" si="3">+EDATE(N30,-1)</f>
        <v>45383</v>
      </c>
      <c r="O31" s="120" cm="1">
        <f t="array" ref="O31">IF(N31&gt;=$B$7,MAX(IF(($A$24:$A$30&lt;=N31)*($B$24:$B$30&gt;=EOMONTH(N31,0)), $K$24:$K$30, 0)),0)</f>
        <v>0</v>
      </c>
    </row>
    <row r="32" spans="1:15" x14ac:dyDescent="0.25">
      <c r="A32" s="137" t="s">
        <v>636</v>
      </c>
      <c r="B32" s="118"/>
      <c r="C32" s="118"/>
      <c r="D32" s="118"/>
      <c r="E32" s="118"/>
      <c r="F32" s="118"/>
      <c r="G32" s="118"/>
      <c r="H32" s="118"/>
      <c r="I32" s="118"/>
      <c r="N32" s="131">
        <f t="shared" si="3"/>
        <v>45352</v>
      </c>
      <c r="O32" s="120" cm="1">
        <f t="array" ref="O32">IF(N32&gt;=$B$7,MAX(IF(($A$24:$A$30&lt;=N32)*($B$24:$B$30&gt;=EOMONTH(N32,0)), $K$24:$K$30, 0)),0)</f>
        <v>0</v>
      </c>
    </row>
    <row r="33" spans="1:15" x14ac:dyDescent="0.25">
      <c r="A33" s="144" t="str" cm="1">
        <f t="array" ref="A33">IF((SUMPRODUCT((O3:O62&gt;0)*(N3:N62&gt;=B7))/12)&lt;3, "יש להשלים ניסיון 3 שנים של ראש הצוות (בפרטי ראש הצוות יש למלא את תאריך קבלת הרשיון ובשורות 24-30 יש למלא את הנסיון)", "")</f>
        <v>יש להשלים ניסיון 3 שנים של ראש הצוות (בפרטי ראש הצוות יש למלא את תאריך קבלת הרשיון ובשורות 24-30 יש למלא את הנסיון)</v>
      </c>
      <c r="B33" s="118"/>
      <c r="C33" s="118"/>
      <c r="D33" s="118"/>
      <c r="E33" s="118"/>
      <c r="F33" s="118"/>
      <c r="G33" s="118"/>
      <c r="H33" s="118"/>
      <c r="I33" s="118"/>
      <c r="N33" s="131">
        <f t="shared" si="3"/>
        <v>45323</v>
      </c>
      <c r="O33" s="120" cm="1">
        <f t="array" ref="O33">IF(N33&gt;=$B$7,MAX(IF(($A$24:$A$30&lt;=N33)*($B$24:$B$30&gt;=EOMONTH(N33,0)), $K$24:$K$30, 0)),0)</f>
        <v>0</v>
      </c>
    </row>
    <row r="34" spans="1:15" ht="34.5" customHeight="1" x14ac:dyDescent="0.25">
      <c r="A34" s="173" t="s">
        <v>660</v>
      </c>
      <c r="B34" s="173"/>
      <c r="C34" s="118"/>
      <c r="D34" s="118"/>
      <c r="E34" s="118"/>
      <c r="F34" s="118"/>
      <c r="G34" s="118"/>
      <c r="H34" s="118"/>
      <c r="I34" s="118"/>
      <c r="N34" s="131">
        <f t="shared" si="3"/>
        <v>45292</v>
      </c>
      <c r="O34" s="120" cm="1">
        <f t="array" ref="O34">IF(N34&gt;=$B$7,MAX(IF(($A$24:$A$30&lt;=N34)*($B$24:$B$30&gt;=EOMONTH(N34,0)), $K$24:$K$30, 0)),0)</f>
        <v>0</v>
      </c>
    </row>
    <row r="35" spans="1:15" ht="17.25" customHeight="1" x14ac:dyDescent="0.25">
      <c r="A35" s="122"/>
      <c r="B35" s="118"/>
      <c r="C35" s="122" t="s">
        <v>648</v>
      </c>
      <c r="D35" s="122" t="s">
        <v>649</v>
      </c>
      <c r="E35" s="118"/>
      <c r="F35" s="118"/>
      <c r="G35" s="118"/>
      <c r="H35" s="118"/>
      <c r="I35" s="118"/>
      <c r="N35" s="131">
        <f t="shared" si="3"/>
        <v>45261</v>
      </c>
      <c r="O35" s="120" cm="1">
        <f t="array" ref="O35">IF(N35&gt;=$B$7,MAX(IF(($A$24:$A$30&lt;=N35)*($B$24:$B$30&gt;=EOMONTH(N35,0)), $K$24:$K$30, 0)),0)</f>
        <v>0</v>
      </c>
    </row>
    <row r="36" spans="1:15" ht="28.5" customHeight="1" x14ac:dyDescent="0.25">
      <c r="A36" s="172" t="s">
        <v>641</v>
      </c>
      <c r="B36" s="172"/>
      <c r="C36" s="135">
        <f>+IF((COUNTIF(O3:O122,"&gt;0")/12)&gt;7,10,IF(COUNTIF(O3:O122,"&gt;0")&gt;36,INT(COUNTIF(O3:O122,"&gt;0")/12)-3)*2.5)</f>
        <v>0</v>
      </c>
      <c r="D36" s="166" t="s">
        <v>665</v>
      </c>
      <c r="E36" s="118"/>
      <c r="F36" s="118"/>
      <c r="G36" s="118"/>
      <c r="H36" s="118"/>
      <c r="I36" s="118"/>
      <c r="N36" s="131">
        <f t="shared" si="3"/>
        <v>45231</v>
      </c>
      <c r="O36" s="120" cm="1">
        <f t="array" ref="O36">IF(N36&gt;=$B$7,MAX(IF(($A$24:$A$30&lt;=N36)*($B$24:$B$30&gt;=EOMONTH(N36,0)), $K$24:$K$30, 0)),0)</f>
        <v>0</v>
      </c>
    </row>
    <row r="37" spans="1:15" x14ac:dyDescent="0.25">
      <c r="A37" s="174" t="s">
        <v>642</v>
      </c>
      <c r="B37" s="175"/>
      <c r="C37" s="136">
        <f ca="1">+O123</f>
        <v>0</v>
      </c>
      <c r="D37" s="166" t="s">
        <v>664</v>
      </c>
      <c r="E37" s="118"/>
      <c r="F37" s="118"/>
      <c r="G37" s="118"/>
      <c r="H37" s="118"/>
      <c r="I37" s="118"/>
      <c r="N37" s="131">
        <f t="shared" si="3"/>
        <v>45200</v>
      </c>
      <c r="O37" s="120" cm="1">
        <f t="array" ref="O37">IF(N37&gt;=$B$7,MAX(IF(($A$24:$A$30&lt;=N37)*($B$24:$B$30&gt;=EOMONTH(N37,0)), $K$24:$K$30, 0)),0)</f>
        <v>0</v>
      </c>
    </row>
    <row r="38" spans="1:15" x14ac:dyDescent="0.25">
      <c r="A38" s="135" t="s">
        <v>637</v>
      </c>
      <c r="B38" s="165"/>
      <c r="C38" s="135">
        <f>+COUNT(B16,B20)*5</f>
        <v>0</v>
      </c>
      <c r="D38" s="166" t="s">
        <v>663</v>
      </c>
      <c r="E38" s="118"/>
      <c r="F38" s="118"/>
      <c r="G38" s="118"/>
      <c r="H38" s="118"/>
      <c r="I38" s="118"/>
      <c r="N38" s="131">
        <f t="shared" si="3"/>
        <v>45170</v>
      </c>
      <c r="O38" s="120" cm="1">
        <f t="array" ref="O38">IF(N38&gt;=$B$7,MAX(IF(($A$24:$A$30&lt;=N38)*($B$24:$B$30&gt;=EOMONTH(N38,0)), $K$24:$K$30, 0)),0)</f>
        <v>0</v>
      </c>
    </row>
    <row r="39" spans="1:15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N39" s="131">
        <f t="shared" si="3"/>
        <v>45139</v>
      </c>
      <c r="O39" s="120" cm="1">
        <f t="array" ref="O39">IF(N39&gt;=$B$7,MAX(IF(($A$24:$A$30&lt;=N39)*($B$24:$B$30&gt;=EOMONTH(N39,0)), $K$24:$K$30, 0)),0)</f>
        <v>0</v>
      </c>
    </row>
    <row r="40" spans="1:15" x14ac:dyDescent="0.25">
      <c r="A40" s="118"/>
      <c r="B40" s="118"/>
      <c r="C40" s="118"/>
      <c r="D40" s="118"/>
      <c r="E40" s="118"/>
      <c r="F40" s="118"/>
      <c r="G40" s="118"/>
      <c r="H40" s="118"/>
      <c r="I40" s="118"/>
      <c r="N40" s="131">
        <f t="shared" si="3"/>
        <v>45108</v>
      </c>
      <c r="O40" s="120" cm="1">
        <f t="array" ref="O40">IF(N40&gt;=$B$7,MAX(IF(($A$24:$A$30&lt;=N40)*($B$24:$B$30&gt;=EOMONTH(N40,0)), $K$24:$K$30, 0)),0)</f>
        <v>0</v>
      </c>
    </row>
    <row r="41" spans="1:15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N41" s="131">
        <f t="shared" si="3"/>
        <v>45078</v>
      </c>
      <c r="O41" s="120" cm="1">
        <f t="array" ref="O41">IF(N41&gt;=$B$7,MAX(IF(($A$24:$A$30&lt;=N41)*($B$24:$B$30&gt;=EOMONTH(N41,0)), $K$24:$K$30, 0)),0)</f>
        <v>0</v>
      </c>
    </row>
    <row r="42" spans="1:15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N42" s="131">
        <f t="shared" si="3"/>
        <v>45047</v>
      </c>
      <c r="O42" s="120" cm="1">
        <f t="array" ref="O42">IF(N42&gt;=$B$7,MAX(IF(($A$24:$A$30&lt;=N42)*($B$24:$B$30&gt;=EOMONTH(N42,0)), $K$24:$K$30, 0)),0)</f>
        <v>0</v>
      </c>
    </row>
    <row r="43" spans="1:15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N43" s="131">
        <f t="shared" si="3"/>
        <v>45017</v>
      </c>
      <c r="O43" s="120" cm="1">
        <f t="array" ref="O43">IF(N43&gt;=$B$7,MAX(IF(($A$24:$A$30&lt;=N43)*($B$24:$B$30&gt;=EOMONTH(N43,0)), $K$24:$K$30, 0)),0)</f>
        <v>0</v>
      </c>
    </row>
    <row r="44" spans="1:15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N44" s="131">
        <f t="shared" si="3"/>
        <v>44986</v>
      </c>
      <c r="O44" s="120" cm="1">
        <f t="array" ref="O44">IF(N44&gt;=$B$7,MAX(IF(($A$24:$A$30&lt;=N44)*($B$24:$B$30&gt;=EOMONTH(N44,0)), $K$24:$K$30, 0)),0)</f>
        <v>0</v>
      </c>
    </row>
    <row r="45" spans="1:15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N45" s="131">
        <f t="shared" si="3"/>
        <v>44958</v>
      </c>
      <c r="O45" s="120" cm="1">
        <f t="array" ref="O45">IF(N45&gt;=$B$7,MAX(IF(($A$24:$A$30&lt;=N45)*($B$24:$B$30&gt;=EOMONTH(N45,0)), $K$24:$K$30, 0)),0)</f>
        <v>0</v>
      </c>
    </row>
    <row r="46" spans="1:15" x14ac:dyDescent="0.25">
      <c r="N46" s="131">
        <f t="shared" si="3"/>
        <v>44927</v>
      </c>
      <c r="O46" s="120" cm="1">
        <f t="array" ref="O46">IF(N46&gt;=$B$7,MAX(IF(($A$24:$A$30&lt;=N46)*($B$24:$B$30&gt;=EOMONTH(N46,0)), $K$24:$K$30, 0)),0)</f>
        <v>0</v>
      </c>
    </row>
    <row r="47" spans="1:15" x14ac:dyDescent="0.25">
      <c r="N47" s="131">
        <f t="shared" si="3"/>
        <v>44896</v>
      </c>
      <c r="O47" s="120" cm="1">
        <f t="array" ref="O47">IF(N47&gt;=$B$7,MAX(IF(($A$24:$A$30&lt;=N47)*($B$24:$B$30&gt;=EOMONTH(N47,0)), $K$24:$K$30, 0)),0)</f>
        <v>0</v>
      </c>
    </row>
    <row r="48" spans="1:15" x14ac:dyDescent="0.25">
      <c r="N48" s="131">
        <f t="shared" si="3"/>
        <v>44866</v>
      </c>
      <c r="O48" s="120" cm="1">
        <f t="array" ref="O48">IF(N48&gt;=$B$7,MAX(IF(($A$24:$A$30&lt;=N48)*($B$24:$B$30&gt;=EOMONTH(N48,0)), $K$24:$K$30, 0)),0)</f>
        <v>0</v>
      </c>
    </row>
    <row r="49" spans="14:15" x14ac:dyDescent="0.25">
      <c r="N49" s="131">
        <f t="shared" si="3"/>
        <v>44835</v>
      </c>
      <c r="O49" s="120" cm="1">
        <f t="array" ref="O49">IF(N49&gt;=$B$7,MAX(IF(($A$24:$A$30&lt;=N49)*($B$24:$B$30&gt;=EOMONTH(N49,0)), $K$24:$K$30, 0)),0)</f>
        <v>0</v>
      </c>
    </row>
    <row r="50" spans="14:15" x14ac:dyDescent="0.25">
      <c r="N50" s="131">
        <f t="shared" si="3"/>
        <v>44805</v>
      </c>
      <c r="O50" s="120" cm="1">
        <f t="array" ref="O50">IF(N50&gt;=$B$7,MAX(IF(($A$24:$A$30&lt;=N50)*($B$24:$B$30&gt;=EOMONTH(N50,0)), $K$24:$K$30, 0)),0)</f>
        <v>0</v>
      </c>
    </row>
    <row r="51" spans="14:15" x14ac:dyDescent="0.25">
      <c r="N51" s="131">
        <f t="shared" si="3"/>
        <v>44774</v>
      </c>
      <c r="O51" s="120" cm="1">
        <f t="array" ref="O51">IF(N51&gt;=$B$7,MAX(IF(($A$24:$A$30&lt;=N51)*($B$24:$B$30&gt;=EOMONTH(N51,0)), $K$24:$K$30, 0)),0)</f>
        <v>0</v>
      </c>
    </row>
    <row r="52" spans="14:15" x14ac:dyDescent="0.25">
      <c r="N52" s="131">
        <f t="shared" si="3"/>
        <v>44743</v>
      </c>
      <c r="O52" s="120" cm="1">
        <f t="array" ref="O52">IF(N52&gt;=$B$7,MAX(IF(($A$24:$A$30&lt;=N52)*($B$24:$B$30&gt;=EOMONTH(N52,0)), $K$24:$K$30, 0)),0)</f>
        <v>0</v>
      </c>
    </row>
    <row r="53" spans="14:15" x14ac:dyDescent="0.25">
      <c r="N53" s="131">
        <f t="shared" si="3"/>
        <v>44713</v>
      </c>
      <c r="O53" s="120" cm="1">
        <f t="array" ref="O53">IF(N53&gt;=$B$7,MAX(IF(($A$24:$A$30&lt;=N53)*($B$24:$B$30&gt;=EOMONTH(N53,0)), $K$24:$K$30, 0)),0)</f>
        <v>0</v>
      </c>
    </row>
    <row r="54" spans="14:15" x14ac:dyDescent="0.25">
      <c r="N54" s="131">
        <f t="shared" si="3"/>
        <v>44682</v>
      </c>
      <c r="O54" s="120" cm="1">
        <f t="array" ref="O54">IF(N54&gt;=$B$7,MAX(IF(($A$24:$A$30&lt;=N54)*($B$24:$B$30&gt;=EOMONTH(N54,0)), $K$24:$K$30, 0)),0)</f>
        <v>0</v>
      </c>
    </row>
    <row r="55" spans="14:15" x14ac:dyDescent="0.25">
      <c r="N55" s="131">
        <f t="shared" si="3"/>
        <v>44652</v>
      </c>
      <c r="O55" s="120" cm="1">
        <f t="array" ref="O55">IF(N55&gt;=$B$7,MAX(IF(($A$24:$A$30&lt;=N55)*($B$24:$B$30&gt;=EOMONTH(N55,0)), $K$24:$K$30, 0)),0)</f>
        <v>0</v>
      </c>
    </row>
    <row r="56" spans="14:15" x14ac:dyDescent="0.25">
      <c r="N56" s="131">
        <f t="shared" si="3"/>
        <v>44621</v>
      </c>
      <c r="O56" s="120" cm="1">
        <f t="array" ref="O56">IF(N56&gt;=$B$7,MAX(IF(($A$24:$A$30&lt;=N56)*($B$24:$B$30&gt;=EOMONTH(N56,0)), $K$24:$K$30, 0)),0)</f>
        <v>0</v>
      </c>
    </row>
    <row r="57" spans="14:15" x14ac:dyDescent="0.25">
      <c r="N57" s="131">
        <f t="shared" si="3"/>
        <v>44593</v>
      </c>
      <c r="O57" s="120" cm="1">
        <f t="array" ref="O57">IF(N57&gt;=$B$7,MAX(IF(($A$24:$A$30&lt;=N57)*($B$24:$B$30&gt;=EOMONTH(N57,0)), $K$24:$K$30, 0)),0)</f>
        <v>0</v>
      </c>
    </row>
    <row r="58" spans="14:15" x14ac:dyDescent="0.25">
      <c r="N58" s="131">
        <f t="shared" si="3"/>
        <v>44562</v>
      </c>
      <c r="O58" s="120" cm="1">
        <f t="array" ref="O58">IF(N58&gt;=$B$7,MAX(IF(($A$24:$A$30&lt;=N58)*($B$24:$B$30&gt;=EOMONTH(N58,0)), $K$24:$K$30, 0)),0)</f>
        <v>0</v>
      </c>
    </row>
    <row r="59" spans="14:15" x14ac:dyDescent="0.25">
      <c r="N59" s="131">
        <f t="shared" si="3"/>
        <v>44531</v>
      </c>
      <c r="O59" s="120" cm="1">
        <f t="array" ref="O59">IF(N59&gt;=$B$7,MAX(IF(($A$24:$A$30&lt;=N59)*($B$24:$B$30&gt;=EOMONTH(N59,0)), $K$24:$K$30, 0)),0)</f>
        <v>0</v>
      </c>
    </row>
    <row r="60" spans="14:15" x14ac:dyDescent="0.25">
      <c r="N60" s="131">
        <f t="shared" si="3"/>
        <v>44501</v>
      </c>
      <c r="O60" s="120" cm="1">
        <f t="array" ref="O60">IF(N60&gt;=$B$7,MAX(IF(($A$24:$A$30&lt;=N60)*($B$24:$B$30&gt;=EOMONTH(N60,0)), $K$24:$K$30, 0)),0)</f>
        <v>0</v>
      </c>
    </row>
    <row r="61" spans="14:15" x14ac:dyDescent="0.25">
      <c r="N61" s="131">
        <f t="shared" si="3"/>
        <v>44470</v>
      </c>
      <c r="O61" s="120" cm="1">
        <f t="array" ref="O61">IF(N61&gt;=$B$7,MAX(IF(($A$24:$A$30&lt;=N61)*($B$24:$B$30&gt;=EOMONTH(N61,0)), $K$24:$K$30, 0)),0)</f>
        <v>0</v>
      </c>
    </row>
    <row r="62" spans="14:15" x14ac:dyDescent="0.25">
      <c r="N62" s="131">
        <f t="shared" si="3"/>
        <v>44440</v>
      </c>
      <c r="O62" s="120" cm="1">
        <f t="array" ref="O62">IF(N62&gt;=$B$7,MAX(IF(($A$24:$A$30&lt;=N62)*($B$24:$B$30&gt;=EOMONTH(N62,0)), $K$24:$K$30, 0)),0)</f>
        <v>0</v>
      </c>
    </row>
    <row r="63" spans="14:15" x14ac:dyDescent="0.25">
      <c r="N63" s="131">
        <f t="shared" si="3"/>
        <v>44409</v>
      </c>
      <c r="O63" s="120" cm="1">
        <f t="array" ref="O63">IF(N63&gt;=$B$7,MAX(IF(($A$24:$A$30&lt;=N63)*($B$24:$B$30&gt;=EOMONTH(N63,0)), $K$24:$K$30, 0)),0)</f>
        <v>0</v>
      </c>
    </row>
    <row r="64" spans="14:15" x14ac:dyDescent="0.25">
      <c r="N64" s="131">
        <f t="shared" si="3"/>
        <v>44378</v>
      </c>
      <c r="O64" s="120" cm="1">
        <f t="array" ref="O64">IF(N64&gt;=$B$7,MAX(IF(($A$24:$A$30&lt;=N64)*($B$24:$B$30&gt;=EOMONTH(N64,0)), $K$24:$K$30, 0)),0)</f>
        <v>0</v>
      </c>
    </row>
    <row r="65" spans="14:15" x14ac:dyDescent="0.25">
      <c r="N65" s="131">
        <f t="shared" si="3"/>
        <v>44348</v>
      </c>
      <c r="O65" s="120" cm="1">
        <f t="array" ref="O65">IF(N65&gt;=$B$7,MAX(IF(($A$24:$A$30&lt;=N65)*($B$24:$B$30&gt;=EOMONTH(N65,0)), $K$24:$K$30, 0)),0)</f>
        <v>0</v>
      </c>
    </row>
    <row r="66" spans="14:15" x14ac:dyDescent="0.25">
      <c r="N66" s="131">
        <f t="shared" si="3"/>
        <v>44317</v>
      </c>
      <c r="O66" s="120" cm="1">
        <f t="array" ref="O66">IF(N66&gt;=$B$7,MAX(IF(($A$24:$A$30&lt;=N66)*($B$24:$B$30&gt;=EOMONTH(N66,0)), $K$24:$K$30, 0)),0)</f>
        <v>0</v>
      </c>
    </row>
    <row r="67" spans="14:15" x14ac:dyDescent="0.25">
      <c r="N67" s="131">
        <f t="shared" si="3"/>
        <v>44287</v>
      </c>
      <c r="O67" s="120" cm="1">
        <f t="array" ref="O67">IF(N67&gt;=$B$7,MAX(IF(($A$24:$A$30&lt;=N67)*($B$24:$B$30&gt;=EOMONTH(N67,0)), $K$24:$K$30, 0)),0)</f>
        <v>0</v>
      </c>
    </row>
    <row r="68" spans="14:15" x14ac:dyDescent="0.25">
      <c r="N68" s="131">
        <f t="shared" si="3"/>
        <v>44256</v>
      </c>
      <c r="O68" s="120" cm="1">
        <f t="array" ref="O68">IF(N68&gt;=$B$7,MAX(IF(($A$24:$A$30&lt;=N68)*($B$24:$B$30&gt;=EOMONTH(N68,0)), $K$24:$K$30, 0)),0)</f>
        <v>0</v>
      </c>
    </row>
    <row r="69" spans="14:15" x14ac:dyDescent="0.25">
      <c r="N69" s="131">
        <f t="shared" ref="N69:N121" si="4">+EDATE(N68,-1)</f>
        <v>44228</v>
      </c>
      <c r="O69" s="120" cm="1">
        <f t="array" ref="O69">IF(N69&gt;=$B$7,MAX(IF(($A$24:$A$30&lt;=N69)*($B$24:$B$30&gt;=EOMONTH(N69,0)), $K$24:$K$30, 0)),0)</f>
        <v>0</v>
      </c>
    </row>
    <row r="70" spans="14:15" x14ac:dyDescent="0.25">
      <c r="N70" s="131">
        <f t="shared" si="4"/>
        <v>44197</v>
      </c>
      <c r="O70" s="120" cm="1">
        <f t="array" ref="O70">IF(N70&gt;=$B$7,MAX(IF(($A$24:$A$30&lt;=N70)*($B$24:$B$30&gt;=EOMONTH(N70,0)), $K$24:$K$30, 0)),0)</f>
        <v>0</v>
      </c>
    </row>
    <row r="71" spans="14:15" x14ac:dyDescent="0.25">
      <c r="N71" s="131">
        <f t="shared" si="4"/>
        <v>44166</v>
      </c>
      <c r="O71" s="120" cm="1">
        <f t="array" ref="O71">IF(N71&gt;=$B$7,MAX(IF(($A$24:$A$30&lt;=N71)*($B$24:$B$30&gt;=EOMONTH(N71,0)), $K$24:$K$30, 0)),0)</f>
        <v>0</v>
      </c>
    </row>
    <row r="72" spans="14:15" x14ac:dyDescent="0.25">
      <c r="N72" s="131">
        <f t="shared" si="4"/>
        <v>44136</v>
      </c>
      <c r="O72" s="120" cm="1">
        <f t="array" ref="O72">IF(N72&gt;=$B$7,MAX(IF(($A$24:$A$30&lt;=N72)*($B$24:$B$30&gt;=EOMONTH(N72,0)), $K$24:$K$30, 0)),0)</f>
        <v>0</v>
      </c>
    </row>
    <row r="73" spans="14:15" x14ac:dyDescent="0.25">
      <c r="N73" s="131">
        <f t="shared" si="4"/>
        <v>44105</v>
      </c>
      <c r="O73" s="120" cm="1">
        <f t="array" ref="O73">IF(N73&gt;=$B$7,MAX(IF(($A$24:$A$30&lt;=N73)*($B$24:$B$30&gt;=EOMONTH(N73,0)), $K$24:$K$30, 0)),0)</f>
        <v>0</v>
      </c>
    </row>
    <row r="74" spans="14:15" x14ac:dyDescent="0.25">
      <c r="N74" s="131">
        <f t="shared" si="4"/>
        <v>44075</v>
      </c>
      <c r="O74" s="120" cm="1">
        <f t="array" ref="O74">IF(N74&gt;=$B$7,MAX(IF(($A$24:$A$30&lt;=N74)*($B$24:$B$30&gt;=EOMONTH(N74,0)), $K$24:$K$30, 0)),0)</f>
        <v>0</v>
      </c>
    </row>
    <row r="75" spans="14:15" x14ac:dyDescent="0.25">
      <c r="N75" s="131">
        <f t="shared" si="4"/>
        <v>44044</v>
      </c>
      <c r="O75" s="120" cm="1">
        <f t="array" ref="O75">IF(N75&gt;=$B$7,MAX(IF(($A$24:$A$30&lt;=N75)*($B$24:$B$30&gt;=EOMONTH(N75,0)), $K$24:$K$30, 0)),0)</f>
        <v>0</v>
      </c>
    </row>
    <row r="76" spans="14:15" x14ac:dyDescent="0.25">
      <c r="N76" s="131">
        <f t="shared" si="4"/>
        <v>44013</v>
      </c>
      <c r="O76" s="120" cm="1">
        <f t="array" ref="O76">IF(N76&gt;=$B$7,MAX(IF(($A$24:$A$30&lt;=N76)*($B$24:$B$30&gt;=EOMONTH(N76,0)), $K$24:$K$30, 0)),0)</f>
        <v>0</v>
      </c>
    </row>
    <row r="77" spans="14:15" x14ac:dyDescent="0.25">
      <c r="N77" s="131">
        <f t="shared" si="4"/>
        <v>43983</v>
      </c>
      <c r="O77" s="120" cm="1">
        <f t="array" ref="O77">IF(N77&gt;=$B$7,MAX(IF(($A$24:$A$30&lt;=N77)*($B$24:$B$30&gt;=EOMONTH(N77,0)), $K$24:$K$30, 0)),0)</f>
        <v>0</v>
      </c>
    </row>
    <row r="78" spans="14:15" x14ac:dyDescent="0.25">
      <c r="N78" s="131">
        <f t="shared" si="4"/>
        <v>43952</v>
      </c>
      <c r="O78" s="120" cm="1">
        <f t="array" ref="O78">IF(N78&gt;=$B$7,MAX(IF(($A$24:$A$30&lt;=N78)*($B$24:$B$30&gt;=EOMONTH(N78,0)), $K$24:$K$30, 0)),0)</f>
        <v>0</v>
      </c>
    </row>
    <row r="79" spans="14:15" x14ac:dyDescent="0.25">
      <c r="N79" s="131">
        <f t="shared" si="4"/>
        <v>43922</v>
      </c>
      <c r="O79" s="120" cm="1">
        <f t="array" ref="O79">IF(N79&gt;=$B$7,MAX(IF(($A$24:$A$30&lt;=N79)*($B$24:$B$30&gt;=EOMONTH(N79,0)), $K$24:$K$30, 0)),0)</f>
        <v>0</v>
      </c>
    </row>
    <row r="80" spans="14:15" x14ac:dyDescent="0.25">
      <c r="N80" s="131">
        <f t="shared" si="4"/>
        <v>43891</v>
      </c>
      <c r="O80" s="120" cm="1">
        <f t="array" ref="O80">IF(N80&gt;=$B$7,MAX(IF(($A$24:$A$30&lt;=N80)*($B$24:$B$30&gt;=EOMONTH(N80,0)), $K$24:$K$30, 0)),0)</f>
        <v>0</v>
      </c>
    </row>
    <row r="81" spans="14:15" x14ac:dyDescent="0.25">
      <c r="N81" s="131">
        <f t="shared" si="4"/>
        <v>43862</v>
      </c>
      <c r="O81" s="120" cm="1">
        <f t="array" ref="O81">IF(N81&gt;=$B$7,MAX(IF(($A$24:$A$30&lt;=N81)*($B$24:$B$30&gt;=EOMONTH(N81,0)), $K$24:$K$30, 0)),0)</f>
        <v>0</v>
      </c>
    </row>
    <row r="82" spans="14:15" x14ac:dyDescent="0.25">
      <c r="N82" s="131">
        <f t="shared" si="4"/>
        <v>43831</v>
      </c>
      <c r="O82" s="120" cm="1">
        <f t="array" ref="O82">IF(N82&gt;=$B$7,MAX(IF(($A$24:$A$30&lt;=N82)*($B$24:$B$30&gt;=EOMONTH(N82,0)), $K$24:$K$30, 0)),0)</f>
        <v>0</v>
      </c>
    </row>
    <row r="83" spans="14:15" x14ac:dyDescent="0.25">
      <c r="N83" s="131">
        <f t="shared" si="4"/>
        <v>43800</v>
      </c>
      <c r="O83" s="120" cm="1">
        <f t="array" ref="O83">IF(N83&gt;=$B$7,MAX(IF(($A$24:$A$30&lt;=N83)*($B$24:$B$30&gt;=EOMONTH(N83,0)), $K$24:$K$30, 0)),0)</f>
        <v>0</v>
      </c>
    </row>
    <row r="84" spans="14:15" x14ac:dyDescent="0.25">
      <c r="N84" s="131">
        <f t="shared" si="4"/>
        <v>43770</v>
      </c>
      <c r="O84" s="120" cm="1">
        <f t="array" ref="O84">IF(N84&gt;=$B$7,MAX(IF(($A$24:$A$30&lt;=N84)*($B$24:$B$30&gt;=EOMONTH(N84,0)), $K$24:$K$30, 0)),0)</f>
        <v>0</v>
      </c>
    </row>
    <row r="85" spans="14:15" x14ac:dyDescent="0.25">
      <c r="N85" s="131">
        <f t="shared" si="4"/>
        <v>43739</v>
      </c>
      <c r="O85" s="120" cm="1">
        <f t="array" ref="O85">IF(N85&gt;=$B$7,MAX(IF(($A$24:$A$30&lt;=N85)*($B$24:$B$30&gt;=EOMONTH(N85,0)), $K$24:$K$30, 0)),0)</f>
        <v>0</v>
      </c>
    </row>
    <row r="86" spans="14:15" x14ac:dyDescent="0.25">
      <c r="N86" s="131">
        <f t="shared" si="4"/>
        <v>43709</v>
      </c>
      <c r="O86" s="120" cm="1">
        <f t="array" ref="O86">IF(N86&gt;=$B$7,MAX(IF(($A$24:$A$30&lt;=N86)*($B$24:$B$30&gt;=EOMONTH(N86,0)), $K$24:$K$30, 0)),0)</f>
        <v>0</v>
      </c>
    </row>
    <row r="87" spans="14:15" x14ac:dyDescent="0.25">
      <c r="N87" s="131">
        <f t="shared" si="4"/>
        <v>43678</v>
      </c>
      <c r="O87" s="120" cm="1">
        <f t="array" ref="O87">IF(N87&gt;=$B$7,MAX(IF(($A$24:$A$30&lt;=N87)*($B$24:$B$30&gt;=EOMONTH(N87,0)), $K$24:$K$30, 0)),0)</f>
        <v>0</v>
      </c>
    </row>
    <row r="88" spans="14:15" x14ac:dyDescent="0.25">
      <c r="N88" s="131">
        <f t="shared" si="4"/>
        <v>43647</v>
      </c>
      <c r="O88" s="120" cm="1">
        <f t="array" ref="O88">IF(N88&gt;=$B$7,MAX(IF(($A$24:$A$30&lt;=N88)*($B$24:$B$30&gt;=EOMONTH(N88,0)), $K$24:$K$30, 0)),0)</f>
        <v>0</v>
      </c>
    </row>
    <row r="89" spans="14:15" x14ac:dyDescent="0.25">
      <c r="N89" s="131">
        <f t="shared" si="4"/>
        <v>43617</v>
      </c>
      <c r="O89" s="120" cm="1">
        <f t="array" ref="O89">IF(N89&gt;=$B$7,MAX(IF(($A$24:$A$30&lt;=N89)*($B$24:$B$30&gt;=EOMONTH(N89,0)), $K$24:$K$30, 0)),0)</f>
        <v>0</v>
      </c>
    </row>
    <row r="90" spans="14:15" x14ac:dyDescent="0.25">
      <c r="N90" s="131">
        <f t="shared" si="4"/>
        <v>43586</v>
      </c>
      <c r="O90" s="120" cm="1">
        <f t="array" ref="O90">IF(N90&gt;=$B$7,MAX(IF(($A$24:$A$30&lt;=N90)*($B$24:$B$30&gt;=EOMONTH(N90,0)), $K$24:$K$30, 0)),0)</f>
        <v>0</v>
      </c>
    </row>
    <row r="91" spans="14:15" x14ac:dyDescent="0.25">
      <c r="N91" s="131">
        <f t="shared" si="4"/>
        <v>43556</v>
      </c>
      <c r="O91" s="120" cm="1">
        <f t="array" ref="O91">IF(N91&gt;=$B$7,MAX(IF(($A$24:$A$30&lt;=N91)*($B$24:$B$30&gt;=EOMONTH(N91,0)), $K$24:$K$30, 0)),0)</f>
        <v>0</v>
      </c>
    </row>
    <row r="92" spans="14:15" x14ac:dyDescent="0.25">
      <c r="N92" s="131">
        <f t="shared" si="4"/>
        <v>43525</v>
      </c>
      <c r="O92" s="120" cm="1">
        <f t="array" ref="O92">IF(N92&gt;=$B$7,MAX(IF(($A$24:$A$30&lt;=N92)*($B$24:$B$30&gt;=EOMONTH(N92,0)), $K$24:$K$30, 0)),0)</f>
        <v>0</v>
      </c>
    </row>
    <row r="93" spans="14:15" x14ac:dyDescent="0.25">
      <c r="N93" s="131">
        <f t="shared" si="4"/>
        <v>43497</v>
      </c>
      <c r="O93" s="120" cm="1">
        <f t="array" ref="O93">IF(N93&gt;=$B$7,MAX(IF(($A$24:$A$30&lt;=N93)*($B$24:$B$30&gt;=EOMONTH(N93,0)), $K$24:$K$30, 0)),0)</f>
        <v>0</v>
      </c>
    </row>
    <row r="94" spans="14:15" x14ac:dyDescent="0.25">
      <c r="N94" s="131">
        <f t="shared" si="4"/>
        <v>43466</v>
      </c>
      <c r="O94" s="120" cm="1">
        <f t="array" ref="O94">IF(N94&gt;=$B$7,MAX(IF(($A$24:$A$30&lt;=N94)*($B$24:$B$30&gt;=EOMONTH(N94,0)), $K$24:$K$30, 0)),0)</f>
        <v>0</v>
      </c>
    </row>
    <row r="95" spans="14:15" x14ac:dyDescent="0.25">
      <c r="N95" s="131">
        <f t="shared" si="4"/>
        <v>43435</v>
      </c>
      <c r="O95" s="120" cm="1">
        <f t="array" ref="O95">IF(N95&gt;=$B$7,MAX(IF(($A$24:$A$30&lt;=N95)*($B$24:$B$30&gt;=EOMONTH(N95,0)), $K$24:$K$30, 0)),0)</f>
        <v>0</v>
      </c>
    </row>
    <row r="96" spans="14:15" x14ac:dyDescent="0.25">
      <c r="N96" s="131">
        <f t="shared" si="4"/>
        <v>43405</v>
      </c>
      <c r="O96" s="120" cm="1">
        <f t="array" ref="O96">IF(N96&gt;=$B$7,MAX(IF(($A$24:$A$30&lt;=N96)*($B$24:$B$30&gt;=EOMONTH(N96,0)), $K$24:$K$30, 0)),0)</f>
        <v>0</v>
      </c>
    </row>
    <row r="97" spans="14:15" x14ac:dyDescent="0.25">
      <c r="N97" s="131">
        <f t="shared" si="4"/>
        <v>43374</v>
      </c>
      <c r="O97" s="120" cm="1">
        <f t="array" ref="O97">IF(N97&gt;=$B$7,MAX(IF(($A$24:$A$30&lt;=N97)*($B$24:$B$30&gt;=EOMONTH(N97,0)), $K$24:$K$30, 0)),0)</f>
        <v>0</v>
      </c>
    </row>
    <row r="98" spans="14:15" x14ac:dyDescent="0.25">
      <c r="N98" s="131">
        <f t="shared" si="4"/>
        <v>43344</v>
      </c>
      <c r="O98" s="120" cm="1">
        <f t="array" ref="O98">IF(N98&gt;=$B$7,MAX(IF(($A$24:$A$30&lt;=N98)*($B$24:$B$30&gt;=EOMONTH(N98,0)), $K$24:$K$30, 0)),0)</f>
        <v>0</v>
      </c>
    </row>
    <row r="99" spans="14:15" x14ac:dyDescent="0.25">
      <c r="N99" s="131">
        <f t="shared" si="4"/>
        <v>43313</v>
      </c>
      <c r="O99" s="120" cm="1">
        <f t="array" ref="O99">IF(N99&gt;=$B$7,MAX(IF(($A$24:$A$30&lt;=N99)*($B$24:$B$30&gt;=EOMONTH(N99,0)), $K$24:$K$30, 0)),0)</f>
        <v>0</v>
      </c>
    </row>
    <row r="100" spans="14:15" x14ac:dyDescent="0.25">
      <c r="N100" s="131">
        <f t="shared" si="4"/>
        <v>43282</v>
      </c>
      <c r="O100" s="120" cm="1">
        <f t="array" ref="O100">IF(N100&gt;=$B$7,MAX(IF(($A$24:$A$30&lt;=N100)*($B$24:$B$30&gt;=EOMONTH(N100,0)), $K$24:$K$30, 0)),0)</f>
        <v>0</v>
      </c>
    </row>
    <row r="101" spans="14:15" x14ac:dyDescent="0.25">
      <c r="N101" s="131">
        <f t="shared" si="4"/>
        <v>43252</v>
      </c>
      <c r="O101" s="120" cm="1">
        <f t="array" ref="O101">IF(N101&gt;=$B$7,MAX(IF(($A$24:$A$30&lt;=N101)*($B$24:$B$30&gt;=EOMONTH(N101,0)), $K$24:$K$30, 0)),0)</f>
        <v>0</v>
      </c>
    </row>
    <row r="102" spans="14:15" x14ac:dyDescent="0.25">
      <c r="N102" s="131">
        <f t="shared" si="4"/>
        <v>43221</v>
      </c>
      <c r="O102" s="120" cm="1">
        <f t="array" ref="O102">IF(N102&gt;=$B$7,MAX(IF(($A$24:$A$30&lt;=N102)*($B$24:$B$30&gt;=EOMONTH(N102,0)), $K$24:$K$30, 0)),0)</f>
        <v>0</v>
      </c>
    </row>
    <row r="103" spans="14:15" x14ac:dyDescent="0.25">
      <c r="N103" s="131">
        <f t="shared" si="4"/>
        <v>43191</v>
      </c>
      <c r="O103" s="120" cm="1">
        <f t="array" ref="O103">IF(N103&gt;=$B$7,MAX(IF(($A$24:$A$30&lt;=N103)*($B$24:$B$30&gt;=EOMONTH(N103,0)), $K$24:$K$30, 0)),0)</f>
        <v>0</v>
      </c>
    </row>
    <row r="104" spans="14:15" x14ac:dyDescent="0.25">
      <c r="N104" s="131">
        <f t="shared" si="4"/>
        <v>43160</v>
      </c>
      <c r="O104" s="120" cm="1">
        <f t="array" ref="O104">IF(N104&gt;=$B$7,MAX(IF(($A$24:$A$30&lt;=N104)*($B$24:$B$30&gt;=EOMONTH(N104,0)), $K$24:$K$30, 0)),0)</f>
        <v>0</v>
      </c>
    </row>
    <row r="105" spans="14:15" x14ac:dyDescent="0.25">
      <c r="N105" s="131">
        <f t="shared" si="4"/>
        <v>43132</v>
      </c>
      <c r="O105" s="120" cm="1">
        <f t="array" ref="O105">IF(N105&gt;=$B$7,MAX(IF(($A$24:$A$30&lt;=N105)*($B$24:$B$30&gt;=EOMONTH(N105,0)), $K$24:$K$30, 0)),0)</f>
        <v>0</v>
      </c>
    </row>
    <row r="106" spans="14:15" x14ac:dyDescent="0.25">
      <c r="N106" s="131">
        <f t="shared" si="4"/>
        <v>43101</v>
      </c>
      <c r="O106" s="120" cm="1">
        <f t="array" ref="O106">IF(N106&gt;=$B$7,MAX(IF(($A$24:$A$30&lt;=N106)*($B$24:$B$30&gt;=EOMONTH(N106,0)), $K$24:$K$30, 0)),0)</f>
        <v>0</v>
      </c>
    </row>
    <row r="107" spans="14:15" x14ac:dyDescent="0.25">
      <c r="N107" s="131">
        <f t="shared" si="4"/>
        <v>43070</v>
      </c>
      <c r="O107" s="120" cm="1">
        <f t="array" ref="O107">IF(N107&gt;=$B$7,MAX(IF(($A$24:$A$30&lt;=N107)*($B$24:$B$30&gt;=EOMONTH(N107,0)), $K$24:$K$30, 0)),0)</f>
        <v>0</v>
      </c>
    </row>
    <row r="108" spans="14:15" x14ac:dyDescent="0.25">
      <c r="N108" s="131">
        <f t="shared" si="4"/>
        <v>43040</v>
      </c>
      <c r="O108" s="120" cm="1">
        <f t="array" ref="O108">IF(N108&gt;=$B$7,MAX(IF(($A$24:$A$30&lt;=N108)*($B$24:$B$30&gt;=EOMONTH(N108,0)), $K$24:$K$30, 0)),0)</f>
        <v>0</v>
      </c>
    </row>
    <row r="109" spans="14:15" x14ac:dyDescent="0.25">
      <c r="N109" s="131">
        <f t="shared" si="4"/>
        <v>43009</v>
      </c>
      <c r="O109" s="120" cm="1">
        <f t="array" ref="O109">IF(N109&gt;=$B$7,MAX(IF(($A$24:$A$30&lt;=N109)*($B$24:$B$30&gt;=EOMONTH(N109,0)), $K$24:$K$30, 0)),0)</f>
        <v>0</v>
      </c>
    </row>
    <row r="110" spans="14:15" x14ac:dyDescent="0.25">
      <c r="N110" s="131">
        <f t="shared" si="4"/>
        <v>42979</v>
      </c>
      <c r="O110" s="120" cm="1">
        <f t="array" ref="O110">IF(N110&gt;=$B$7,MAX(IF(($A$24:$A$30&lt;=N110)*($B$24:$B$30&gt;=EOMONTH(N110,0)), $K$24:$K$30, 0)),0)</f>
        <v>0</v>
      </c>
    </row>
    <row r="111" spans="14:15" x14ac:dyDescent="0.25">
      <c r="N111" s="131">
        <f t="shared" si="4"/>
        <v>42948</v>
      </c>
      <c r="O111" s="120" cm="1">
        <f t="array" ref="O111">IF(N111&gt;=$B$7,MAX(IF(($A$24:$A$30&lt;=N111)*($B$24:$B$30&gt;=EOMONTH(N111,0)), $K$24:$K$30, 0)),0)</f>
        <v>0</v>
      </c>
    </row>
    <row r="112" spans="14:15" x14ac:dyDescent="0.25">
      <c r="N112" s="131">
        <f t="shared" si="4"/>
        <v>42917</v>
      </c>
      <c r="O112" s="120" cm="1">
        <f t="array" ref="O112">IF(N112&gt;=$B$7,MAX(IF(($A$24:$A$30&lt;=N112)*($B$24:$B$30&gt;=EOMONTH(N112,0)), $K$24:$K$30, 0)),0)</f>
        <v>0</v>
      </c>
    </row>
    <row r="113" spans="14:15" x14ac:dyDescent="0.25">
      <c r="N113" s="131">
        <f t="shared" si="4"/>
        <v>42887</v>
      </c>
      <c r="O113" s="120" cm="1">
        <f t="array" ref="O113">IF(N113&gt;=$B$7,MAX(IF(($A$24:$A$30&lt;=N113)*($B$24:$B$30&gt;=EOMONTH(N113,0)), $K$24:$K$30, 0)),0)</f>
        <v>0</v>
      </c>
    </row>
    <row r="114" spans="14:15" x14ac:dyDescent="0.25">
      <c r="N114" s="131">
        <f t="shared" si="4"/>
        <v>42856</v>
      </c>
      <c r="O114" s="120" cm="1">
        <f t="array" ref="O114">IF(N114&gt;=$B$7,MAX(IF(($A$24:$A$30&lt;=N114)*($B$24:$B$30&gt;=EOMONTH(N114,0)), $K$24:$K$30, 0)),0)</f>
        <v>0</v>
      </c>
    </row>
    <row r="115" spans="14:15" x14ac:dyDescent="0.25">
      <c r="N115" s="131">
        <f t="shared" si="4"/>
        <v>42826</v>
      </c>
      <c r="O115" s="120" cm="1">
        <f t="array" ref="O115">IF(N115&gt;=$B$7,MAX(IF(($A$24:$A$30&lt;=N115)*($B$24:$B$30&gt;=EOMONTH(N115,0)), $K$24:$K$30, 0)),0)</f>
        <v>0</v>
      </c>
    </row>
    <row r="116" spans="14:15" x14ac:dyDescent="0.25">
      <c r="N116" s="131">
        <f t="shared" si="4"/>
        <v>42795</v>
      </c>
      <c r="O116" s="120" cm="1">
        <f t="array" ref="O116">IF(N116&gt;=$B$7,MAX(IF(($A$24:$A$30&lt;=N116)*($B$24:$B$30&gt;=EOMONTH(N116,0)), $K$24:$K$30, 0)),0)</f>
        <v>0</v>
      </c>
    </row>
    <row r="117" spans="14:15" x14ac:dyDescent="0.25">
      <c r="N117" s="131">
        <f t="shared" si="4"/>
        <v>42767</v>
      </c>
      <c r="O117" s="120" cm="1">
        <f t="array" ref="O117">IF(N117&gt;=$B$7,MAX(IF(($A$24:$A$30&lt;=N117)*($B$24:$B$30&gt;=EOMONTH(N117,0)), $K$24:$K$30, 0)),0)</f>
        <v>0</v>
      </c>
    </row>
    <row r="118" spans="14:15" x14ac:dyDescent="0.25">
      <c r="N118" s="131">
        <f t="shared" si="4"/>
        <v>42736</v>
      </c>
      <c r="O118" s="120" cm="1">
        <f t="array" ref="O118">IF(N118&gt;=$B$7,MAX(IF(($A$24:$A$30&lt;=N118)*($B$24:$B$30&gt;=EOMONTH(N118,0)), $K$24:$K$30, 0)),0)</f>
        <v>0</v>
      </c>
    </row>
    <row r="119" spans="14:15" x14ac:dyDescent="0.25">
      <c r="N119" s="131">
        <f t="shared" si="4"/>
        <v>42705</v>
      </c>
      <c r="O119" s="120" cm="1">
        <f t="array" ref="O119">IF(N119&gt;=$B$7,MAX(IF(($A$24:$A$30&lt;=N119)*($B$24:$B$30&gt;=EOMONTH(N119,0)), $K$24:$K$30, 0)),0)</f>
        <v>0</v>
      </c>
    </row>
    <row r="120" spans="14:15" x14ac:dyDescent="0.25">
      <c r="N120" s="131">
        <f t="shared" si="4"/>
        <v>42675</v>
      </c>
      <c r="O120" s="120" cm="1">
        <f t="array" ref="O120">IF(N120&gt;=$B$7,MAX(IF(($A$24:$A$30&lt;=N120)*($B$24:$B$30&gt;=EOMONTH(N120,0)), $K$24:$K$30, 0)),0)</f>
        <v>0</v>
      </c>
    </row>
    <row r="121" spans="14:15" x14ac:dyDescent="0.25">
      <c r="N121" s="131">
        <f t="shared" si="4"/>
        <v>42644</v>
      </c>
      <c r="O121" s="120" cm="1">
        <f t="array" ref="O121">IF(N121&gt;=$B$7,MAX(IF(($A$24:$A$30&lt;=N121)*($B$24:$B$30&gt;=EOMONTH(N121,0)), $K$24:$K$30, 0)),0)</f>
        <v>0</v>
      </c>
    </row>
    <row r="122" spans="14:15" x14ac:dyDescent="0.25">
      <c r="N122" s="131">
        <f>+EDATE(N121,-1)</f>
        <v>42614</v>
      </c>
      <c r="O122" s="120" cm="1">
        <f t="array" ref="O122">IF(N122&gt;=$B$7,MAX(IF(($A$24:$A$30&lt;=N122)*($B$24:$B$30&gt;=EOMONTH(N122,0)), $K$24:$K$30, 0)),0)</f>
        <v>0</v>
      </c>
    </row>
    <row r="123" spans="14:15" x14ac:dyDescent="0.25">
      <c r="N123" s="131"/>
      <c r="O123" s="120" cm="1">
        <f t="array" aca="1" ref="O123" ca="1">SUM(IFERROR(LARGE(O3:O122, ROW(INDIRECT("1:60"))), 0))</f>
        <v>0</v>
      </c>
    </row>
    <row r="124" spans="14:15" x14ac:dyDescent="0.25">
      <c r="O124" s="131"/>
    </row>
    <row r="125" spans="14:15" x14ac:dyDescent="0.25">
      <c r="O125" s="131"/>
    </row>
    <row r="126" spans="14:15" x14ac:dyDescent="0.25">
      <c r="O126" s="131"/>
    </row>
  </sheetData>
  <sheetProtection algorithmName="SHA-512" hashValue="8xth+EOlmi1X7JYk6lE8SNX3Dk/UA9TpJRokGOqAe1LUWIr6SUemS9EsrrsFvaZynX/0j539D5Igd/fN6zF78g==" saltValue="FRn1I40YqqOOnzy6KuDB4w==" spinCount="100000" sheet="1" objects="1" scenarios="1"/>
  <mergeCells count="5">
    <mergeCell ref="A2:B2"/>
    <mergeCell ref="A22:E22"/>
    <mergeCell ref="A36:B36"/>
    <mergeCell ref="A34:B34"/>
    <mergeCell ref="A37:B37"/>
  </mergeCells>
  <phoneticPr fontId="21" type="noConversion"/>
  <conditionalFormatting sqref="A32">
    <cfRule type="expression" dxfId="0" priority="1">
      <formula>$A$33&lt;&gt;""</formula>
    </cfRule>
  </conditionalFormatting>
  <dataValidations count="6">
    <dataValidation type="list" allowBlank="1" showInputMessage="1" showErrorMessage="1" sqref="B8">
      <formula1>$K$9:$K$10</formula1>
    </dataValidation>
    <dataValidation type="date" operator="greaterThan" allowBlank="1" showInputMessage="1" showErrorMessage="1" sqref="B7">
      <formula1>1</formula1>
    </dataValidation>
    <dataValidation type="whole" operator="greaterThan" allowBlank="1" showInputMessage="1" showErrorMessage="1" sqref="B20 B12 B16 B6 D24:D30">
      <formula1>0</formula1>
    </dataValidation>
    <dataValidation type="list" allowBlank="1" showInputMessage="1" showErrorMessage="1" sqref="C24:C30">
      <formula1>$K$13:$K$14</formula1>
    </dataValidation>
    <dataValidation type="date" allowBlank="1" showInputMessage="1" showErrorMessage="1" errorTitle="טעות בהקלדה" error="יש להזין תאריך בפורמט תקני בלבד: DD/MM/YYYY_x000a_או הניסיון שהוזן אינו בטווח 10 השנים האחרונות ממועד הפרסום" sqref="A24:A30">
      <formula1>$N$122</formula1>
      <formula2>$N$3</formula2>
    </dataValidation>
    <dataValidation type="date" allowBlank="1" showInputMessage="1" showErrorMessage="1" errorTitle="שגיאה בנתונים" error="יש להזין תאריך בפורמט תקני בלבד: DD/MM/YYYY_x000a_התאריך חייב להיות גדול יותר מתאריך ההתחלה_x000a_וכן עד מועד פרסום המכרז_x000a_" sqref="B24:B30">
      <formula1>A24</formula1>
      <formula2>$N$3</formula2>
    </dataValidation>
  </dataValidations>
  <pageMargins left="0.7" right="0.7" top="0.75" bottom="0.75" header="0.3" footer="0.3"/>
  <pageSetup paperSize="9" scale="7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greaterThan" allowBlank="1" showInputMessage="1" showErrorMessage="1">
          <x14:formula1>
            <xm:f>'דירוג רשויות וסלים'!$D$19:$D$279</xm:f>
          </x14:formula1>
          <xm:sqref>E24:E30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rightToLeft="1" workbookViewId="0">
      <selection activeCell="A3" sqref="A3"/>
    </sheetView>
  </sheetViews>
  <sheetFormatPr defaultColWidth="13.7109375" defaultRowHeight="15" x14ac:dyDescent="0.25"/>
  <cols>
    <col min="1" max="1" width="28.85546875" style="128" customWidth="1"/>
    <col min="2" max="3" width="19.7109375" style="120" customWidth="1"/>
    <col min="4" max="4" width="17" style="120" customWidth="1"/>
    <col min="5" max="6" width="14.7109375" style="120" customWidth="1"/>
    <col min="7" max="7" width="25.42578125" style="120" customWidth="1"/>
    <col min="8" max="8" width="18.140625" style="134" customWidth="1"/>
    <col min="9" max="16384" width="13.7109375" style="120"/>
  </cols>
  <sheetData>
    <row r="1" spans="1:8" ht="15.75" x14ac:dyDescent="0.25">
      <c r="A1" s="105"/>
      <c r="B1" s="118"/>
      <c r="C1" s="151" t="s">
        <v>652</v>
      </c>
      <c r="D1" s="118"/>
      <c r="E1" s="118"/>
      <c r="F1" s="118"/>
      <c r="G1" s="118"/>
    </row>
    <row r="2" spans="1:8" x14ac:dyDescent="0.25">
      <c r="A2" s="107" t="s">
        <v>668</v>
      </c>
      <c r="B2" s="118"/>
      <c r="C2" s="118"/>
      <c r="D2" s="118"/>
      <c r="E2" s="118"/>
      <c r="F2" s="118"/>
      <c r="G2" s="118"/>
    </row>
    <row r="3" spans="1:8" x14ac:dyDescent="0.25">
      <c r="A3" s="142" t="s">
        <v>645</v>
      </c>
      <c r="B3" s="118"/>
      <c r="C3" s="118"/>
      <c r="D3" s="118"/>
      <c r="E3" s="118"/>
      <c r="F3" s="118"/>
      <c r="G3" s="118"/>
    </row>
    <row r="4" spans="1:8" ht="20.45" customHeight="1" x14ac:dyDescent="0.25">
      <c r="A4" s="122" t="s">
        <v>622</v>
      </c>
      <c r="B4" s="122" t="s">
        <v>621</v>
      </c>
      <c r="C4" s="122" t="s">
        <v>628</v>
      </c>
      <c r="D4" s="122" t="s">
        <v>623</v>
      </c>
      <c r="E4" s="122" t="s">
        <v>624</v>
      </c>
      <c r="F4" s="122" t="s">
        <v>620</v>
      </c>
      <c r="G4" s="122" t="s">
        <v>630</v>
      </c>
    </row>
    <row r="5" spans="1:8" x14ac:dyDescent="0.25">
      <c r="A5" s="139"/>
      <c r="B5" s="139"/>
      <c r="C5" s="139"/>
      <c r="D5" s="139"/>
      <c r="E5" s="139"/>
      <c r="F5" s="139"/>
      <c r="G5" s="139"/>
      <c r="H5" s="146" t="str">
        <f>IF(COUNTA(A5:G5)=0, "", IF(COUNTA(A5:G5)&lt;7, "⚠️ מילוי חלקי של הנתונים", ""))</f>
        <v/>
      </c>
    </row>
    <row r="6" spans="1:8" x14ac:dyDescent="0.25">
      <c r="A6" s="139"/>
      <c r="B6" s="139"/>
      <c r="C6" s="139"/>
      <c r="D6" s="139"/>
      <c r="E6" s="139"/>
      <c r="F6" s="139"/>
      <c r="G6" s="139"/>
      <c r="H6" s="146" t="str">
        <f t="shared" ref="H6:H10" si="0">IF(COUNTA(A6:G6)=0, "", IF(COUNTA(A6:G6)&lt;7, "⚠️ מילוי חלקי של הנתונים", ""))</f>
        <v/>
      </c>
    </row>
    <row r="7" spans="1:8" x14ac:dyDescent="0.25">
      <c r="A7" s="139"/>
      <c r="B7" s="139"/>
      <c r="C7" s="139"/>
      <c r="D7" s="139"/>
      <c r="E7" s="139"/>
      <c r="F7" s="139"/>
      <c r="G7" s="139"/>
      <c r="H7" s="146" t="str">
        <f t="shared" si="0"/>
        <v/>
      </c>
    </row>
    <row r="8" spans="1:8" x14ac:dyDescent="0.25">
      <c r="A8" s="139"/>
      <c r="B8" s="139"/>
      <c r="C8" s="139"/>
      <c r="D8" s="139"/>
      <c r="E8" s="139"/>
      <c r="F8" s="139"/>
      <c r="G8" s="139"/>
      <c r="H8" s="146" t="str">
        <f t="shared" si="0"/>
        <v/>
      </c>
    </row>
    <row r="9" spans="1:8" x14ac:dyDescent="0.25">
      <c r="A9" s="139"/>
      <c r="B9" s="139"/>
      <c r="C9" s="139"/>
      <c r="D9" s="139"/>
      <c r="E9" s="139"/>
      <c r="F9" s="139"/>
      <c r="G9" s="139"/>
      <c r="H9" s="146" t="str">
        <f t="shared" si="0"/>
        <v/>
      </c>
    </row>
    <row r="10" spans="1:8" x14ac:dyDescent="0.25">
      <c r="A10" s="139"/>
      <c r="B10" s="139"/>
      <c r="C10" s="139"/>
      <c r="D10" s="139"/>
      <c r="E10" s="139"/>
      <c r="F10" s="139"/>
      <c r="G10" s="139"/>
      <c r="H10" s="146" t="str">
        <f t="shared" si="0"/>
        <v/>
      </c>
    </row>
    <row r="11" spans="1:8" x14ac:dyDescent="0.25">
      <c r="A11" s="127"/>
      <c r="B11" s="122"/>
      <c r="C11" s="122"/>
      <c r="D11" s="122"/>
      <c r="E11" s="122"/>
      <c r="F11" s="122"/>
      <c r="G11" s="122"/>
    </row>
    <row r="12" spans="1:8" x14ac:dyDescent="0.25">
      <c r="A12" s="127"/>
      <c r="B12" s="122"/>
      <c r="C12" s="122"/>
      <c r="D12" s="122"/>
      <c r="E12" s="122"/>
      <c r="F12" s="122"/>
      <c r="G12" s="122"/>
    </row>
    <row r="13" spans="1:8" x14ac:dyDescent="0.25">
      <c r="A13" s="127"/>
      <c r="B13" s="122"/>
      <c r="C13" s="122"/>
      <c r="D13" s="122"/>
      <c r="E13" s="122"/>
      <c r="F13" s="122"/>
      <c r="G13" s="122"/>
    </row>
  </sheetData>
  <sheetProtection algorithmName="SHA-512" hashValue="ddjA2/DHQTwnYZbebdCXCC0SZsz4PJ69yTuL6FTLPv51U1X55Fv51GYeRb4KXoIJWUF6I5pFSI901ckLhrX6rQ==" saltValue="wvVJVGNbo0BFipKS3xFUXg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88"/>
  <sheetViews>
    <sheetView rightToLeft="1" workbookViewId="0">
      <pane xSplit="4" topLeftCell="E1" activePane="topRight" state="frozen"/>
      <selection activeCell="B6" sqref="B6"/>
      <selection pane="topRight"/>
    </sheetView>
  </sheetViews>
  <sheetFormatPr defaultColWidth="15.5703125" defaultRowHeight="15" outlineLevelRow="1" outlineLevelCol="1" x14ac:dyDescent="0.25"/>
  <cols>
    <col min="1" max="1" width="14.5703125" style="2" customWidth="1" outlineLevel="1"/>
    <col min="2" max="2" width="27" style="1" customWidth="1"/>
    <col min="3" max="3" width="11" style="1" customWidth="1"/>
    <col min="4" max="4" width="15.28515625" style="2" customWidth="1"/>
    <col min="5" max="5" width="15.5703125" style="1" customWidth="1"/>
    <col min="6" max="6" width="9.7109375" style="1" customWidth="1"/>
    <col min="7" max="8" width="15.5703125" style="1" customWidth="1"/>
    <col min="9" max="9" width="15.85546875" style="1" customWidth="1"/>
    <col min="10" max="10" width="11.140625" style="58" customWidth="1"/>
    <col min="11" max="11" width="15.5703125" style="3" customWidth="1"/>
    <col min="12" max="12" width="15.5703125" style="71" customWidth="1"/>
    <col min="13" max="13" width="15.5703125" style="1" customWidth="1"/>
    <col min="14" max="14" width="4.42578125" style="1" customWidth="1"/>
    <col min="15" max="15" width="15.5703125" style="26" customWidth="1"/>
    <col min="16" max="16" width="5.140625" style="1" bestFit="1" customWidth="1"/>
    <col min="17" max="17" width="11.42578125" style="1" customWidth="1"/>
    <col min="18" max="16384" width="15.5703125" style="2"/>
  </cols>
  <sheetData>
    <row r="1" spans="1:25" ht="27.75" customHeight="1" outlineLevel="1" x14ac:dyDescent="0.25">
      <c r="A1" s="1"/>
      <c r="C1" s="2"/>
      <c r="E1" s="2"/>
      <c r="F1" s="2"/>
      <c r="G1" s="2"/>
      <c r="H1" s="2"/>
      <c r="M1" s="2"/>
      <c r="N1" s="2"/>
      <c r="O1" s="25"/>
      <c r="P1" s="2"/>
      <c r="Q1" s="2"/>
    </row>
    <row r="2" spans="1:25" ht="27.75" customHeight="1" outlineLevel="1" x14ac:dyDescent="0.25">
      <c r="A2" s="1"/>
      <c r="E2" s="2"/>
      <c r="F2" s="2"/>
      <c r="G2" s="2"/>
      <c r="H2" s="2"/>
      <c r="I2" s="90"/>
      <c r="M2" s="2"/>
      <c r="N2" s="2"/>
      <c r="O2" s="25"/>
      <c r="P2" s="2"/>
      <c r="Q2" s="2"/>
      <c r="R2" s="4"/>
      <c r="S2" s="4"/>
    </row>
    <row r="3" spans="1:25" ht="24.75" customHeight="1" outlineLevel="1" x14ac:dyDescent="0.25">
      <c r="A3" s="1"/>
      <c r="B3" s="2"/>
      <c r="E3" s="2"/>
      <c r="F3" s="2"/>
      <c r="G3" s="2"/>
      <c r="H3" s="2"/>
      <c r="I3" s="90"/>
      <c r="M3" s="2"/>
      <c r="N3" s="2"/>
      <c r="O3" s="25"/>
      <c r="P3" s="2"/>
      <c r="Q3" s="2"/>
      <c r="R3" s="4"/>
      <c r="S3" s="4"/>
    </row>
    <row r="4" spans="1:25" ht="27.75" customHeight="1" outlineLevel="1" x14ac:dyDescent="0.25">
      <c r="A4" s="1"/>
      <c r="E4" s="2"/>
      <c r="F4" s="2"/>
      <c r="G4" s="2"/>
      <c r="H4" s="2"/>
      <c r="I4" s="90"/>
      <c r="M4" s="2"/>
      <c r="N4" s="2"/>
      <c r="O4" s="25"/>
      <c r="P4" s="2"/>
      <c r="Q4" s="2"/>
      <c r="R4" s="4"/>
      <c r="S4" s="4"/>
    </row>
    <row r="5" spans="1:25" ht="24" customHeight="1" outlineLevel="1" x14ac:dyDescent="0.25">
      <c r="A5" s="1"/>
      <c r="E5" s="2"/>
      <c r="F5" s="2"/>
      <c r="G5" s="2"/>
      <c r="H5" s="2"/>
      <c r="I5" s="90"/>
      <c r="M5" s="2"/>
      <c r="N5" s="2"/>
      <c r="O5" s="25"/>
      <c r="P5" s="2"/>
      <c r="Q5" s="2"/>
      <c r="R5" s="4"/>
      <c r="S5" s="4"/>
    </row>
    <row r="6" spans="1:25" outlineLevel="1" x14ac:dyDescent="0.25">
      <c r="A6" s="1"/>
      <c r="E6" s="2"/>
      <c r="F6" s="2"/>
      <c r="G6" s="2"/>
      <c r="H6" s="2"/>
      <c r="I6" s="90"/>
      <c r="M6" s="2"/>
      <c r="N6" s="2"/>
      <c r="O6" s="25"/>
      <c r="P6" s="2"/>
      <c r="Q6" s="2"/>
      <c r="R6" s="4"/>
      <c r="S6" s="4"/>
    </row>
    <row r="7" spans="1:25" ht="87" x14ac:dyDescent="0.25">
      <c r="B7" s="35" t="s">
        <v>5</v>
      </c>
      <c r="C7" s="34" t="s">
        <v>268</v>
      </c>
      <c r="D7" s="34" t="s">
        <v>269</v>
      </c>
      <c r="E7" s="2"/>
      <c r="F7" s="2"/>
      <c r="G7" s="2"/>
      <c r="H7" s="2"/>
      <c r="I7" s="90"/>
      <c r="M7" s="2"/>
      <c r="N7" s="2"/>
      <c r="O7" s="25"/>
      <c r="P7" s="2"/>
      <c r="Q7" s="2"/>
      <c r="R7" s="4"/>
      <c r="S7" s="4"/>
    </row>
    <row r="8" spans="1:25" ht="33.75" customHeight="1" x14ac:dyDescent="0.25">
      <c r="B8" s="19" t="s">
        <v>324</v>
      </c>
      <c r="C8" s="98" t="s">
        <v>325</v>
      </c>
      <c r="D8" s="33" t="s">
        <v>326</v>
      </c>
      <c r="E8" s="2"/>
      <c r="F8" s="2"/>
      <c r="G8" s="2"/>
      <c r="H8" s="2"/>
      <c r="I8" s="83"/>
      <c r="M8" s="2"/>
      <c r="N8" s="2"/>
      <c r="O8" s="25"/>
      <c r="P8" s="2"/>
      <c r="Q8" s="2"/>
      <c r="R8" s="4"/>
      <c r="S8" s="4"/>
    </row>
    <row r="9" spans="1:25" x14ac:dyDescent="0.25">
      <c r="D9" s="33" t="s">
        <v>327</v>
      </c>
      <c r="I9" s="91"/>
      <c r="R9" s="7"/>
      <c r="S9" s="7"/>
    </row>
    <row r="10" spans="1:25" x14ac:dyDescent="0.25"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1">
        <v>22</v>
      </c>
    </row>
    <row r="11" spans="1:25" ht="12" customHeight="1" thickBot="1" x14ac:dyDescent="0.3">
      <c r="B11" s="5"/>
      <c r="C11" s="5"/>
      <c r="D11" s="5"/>
      <c r="E11"/>
      <c r="F11"/>
      <c r="G11"/>
      <c r="H11"/>
      <c r="J11" s="59"/>
      <c r="K11" s="8"/>
      <c r="L11" s="72"/>
      <c r="M11" s="5"/>
      <c r="N11" s="5"/>
      <c r="O11" s="27"/>
      <c r="P11" s="5"/>
      <c r="Q11" s="5"/>
      <c r="R11" s="99">
        <v>98285702.967329994</v>
      </c>
      <c r="S11" s="99">
        <v>7432259.8853099998</v>
      </c>
    </row>
    <row r="12" spans="1:25" ht="15" customHeight="1" x14ac:dyDescent="0.25">
      <c r="B12" s="22"/>
      <c r="D12" s="3"/>
      <c r="I12" s="92" t="s">
        <v>328</v>
      </c>
      <c r="P12" s="36" t="s">
        <v>7</v>
      </c>
      <c r="Q12" s="31"/>
      <c r="R12" s="32" t="s">
        <v>316</v>
      </c>
      <c r="S12" s="32" t="s">
        <v>316</v>
      </c>
    </row>
    <row r="13" spans="1:25" ht="15" customHeight="1" x14ac:dyDescent="0.25">
      <c r="B13" s="23"/>
      <c r="D13" s="9"/>
      <c r="I13" s="92" t="s">
        <v>329</v>
      </c>
      <c r="P13" s="37" t="s">
        <v>8</v>
      </c>
      <c r="Q13" s="31"/>
      <c r="R13" s="32" t="s">
        <v>317</v>
      </c>
      <c r="S13" s="32" t="s">
        <v>317</v>
      </c>
    </row>
    <row r="14" spans="1:25" ht="15" customHeight="1" thickBot="1" x14ac:dyDescent="0.3">
      <c r="B14" s="88"/>
      <c r="C14" s="48"/>
      <c r="D14" s="89"/>
      <c r="I14" s="92" t="s">
        <v>329</v>
      </c>
      <c r="P14" s="38" t="s">
        <v>9</v>
      </c>
      <c r="Q14" s="31"/>
      <c r="R14" s="32" t="s">
        <v>318</v>
      </c>
      <c r="S14" s="32" t="s">
        <v>319</v>
      </c>
    </row>
    <row r="15" spans="1:25" x14ac:dyDescent="0.25">
      <c r="B15" s="84" t="s">
        <v>276</v>
      </c>
      <c r="C15" s="84"/>
      <c r="D15" s="85"/>
      <c r="E15" s="86"/>
      <c r="F15" s="86"/>
      <c r="G15" s="86"/>
      <c r="H15" s="87"/>
      <c r="I15" s="62" t="s">
        <v>277</v>
      </c>
      <c r="J15" s="67"/>
      <c r="K15" s="55"/>
      <c r="L15" s="73"/>
      <c r="M15" s="40"/>
      <c r="N15" s="40"/>
      <c r="O15" s="41"/>
      <c r="P15" s="77"/>
      <c r="Q15" s="101"/>
      <c r="R15" s="79"/>
      <c r="S15" s="79"/>
      <c r="T15" s="6"/>
      <c r="U15" s="6"/>
      <c r="V15" s="6"/>
      <c r="W15" s="6"/>
    </row>
    <row r="16" spans="1:25" ht="33" customHeight="1" x14ac:dyDescent="0.25">
      <c r="B16" s="64"/>
      <c r="C16" s="64"/>
      <c r="D16" s="65"/>
      <c r="E16" s="45" t="s">
        <v>270</v>
      </c>
      <c r="F16" s="39"/>
      <c r="G16" s="39"/>
      <c r="H16" s="39"/>
      <c r="I16" s="96" t="s">
        <v>278</v>
      </c>
      <c r="J16" s="63" t="s">
        <v>10</v>
      </c>
      <c r="K16" s="56" t="s">
        <v>275</v>
      </c>
      <c r="L16" s="69"/>
      <c r="M16" s="75" t="s">
        <v>271</v>
      </c>
      <c r="N16" s="75"/>
      <c r="O16" s="76"/>
      <c r="P16" s="78"/>
      <c r="Q16" s="75"/>
      <c r="R16" s="80" t="s">
        <v>272</v>
      </c>
      <c r="S16" s="80" t="s">
        <v>272</v>
      </c>
      <c r="T16" s="6"/>
      <c r="U16" s="6"/>
      <c r="V16" s="6"/>
      <c r="W16" s="6"/>
    </row>
    <row r="17" spans="1:25" s="20" customFormat="1" ht="60" customHeight="1" x14ac:dyDescent="0.25">
      <c r="B17" s="57" t="s">
        <v>330</v>
      </c>
      <c r="C17" s="57" t="s">
        <v>0</v>
      </c>
      <c r="D17" s="66" t="s">
        <v>1</v>
      </c>
      <c r="E17" s="42" t="s">
        <v>2</v>
      </c>
      <c r="F17" s="42" t="s">
        <v>4</v>
      </c>
      <c r="G17" s="42" t="s">
        <v>3</v>
      </c>
      <c r="H17" s="46" t="s">
        <v>274</v>
      </c>
      <c r="I17" s="93" t="s">
        <v>331</v>
      </c>
      <c r="J17" s="68" t="s">
        <v>332</v>
      </c>
      <c r="K17" s="74" t="s">
        <v>273</v>
      </c>
      <c r="L17" s="70" t="s">
        <v>333</v>
      </c>
      <c r="M17" s="43" t="s">
        <v>334</v>
      </c>
      <c r="N17" s="43"/>
      <c r="O17" s="44" t="s">
        <v>335</v>
      </c>
      <c r="P17" s="47"/>
      <c r="Q17" s="43" t="s">
        <v>279</v>
      </c>
      <c r="R17" s="81" t="s">
        <v>320</v>
      </c>
      <c r="S17" s="81" t="s">
        <v>321</v>
      </c>
      <c r="T17" s="6" t="s">
        <v>280</v>
      </c>
      <c r="U17" s="6" t="s">
        <v>286</v>
      </c>
      <c r="V17" s="6" t="s">
        <v>287</v>
      </c>
      <c r="W17" s="6" t="s">
        <v>288</v>
      </c>
      <c r="X17" s="20" t="s">
        <v>289</v>
      </c>
      <c r="Y17" s="20" t="s">
        <v>290</v>
      </c>
    </row>
    <row r="18" spans="1:25" ht="15" customHeight="1" x14ac:dyDescent="0.25">
      <c r="B18" s="16"/>
      <c r="C18" s="16"/>
      <c r="D18" s="14"/>
      <c r="E18" s="14"/>
      <c r="F18" s="14"/>
      <c r="G18" s="14"/>
      <c r="H18" s="14"/>
      <c r="I18" s="94" t="s">
        <v>322</v>
      </c>
      <c r="J18" s="61"/>
      <c r="K18" s="15"/>
      <c r="L18" s="53"/>
      <c r="M18" s="18" t="s">
        <v>322</v>
      </c>
      <c r="N18" s="18"/>
      <c r="O18" s="28" t="s">
        <v>6</v>
      </c>
      <c r="P18" s="18"/>
      <c r="Q18" s="18"/>
      <c r="R18" s="18" t="s">
        <v>322</v>
      </c>
      <c r="S18" s="18" t="s">
        <v>322</v>
      </c>
      <c r="T18" s="6"/>
      <c r="U18" s="6"/>
      <c r="V18" s="6"/>
      <c r="W18" s="6"/>
    </row>
    <row r="19" spans="1:25" x14ac:dyDescent="0.25">
      <c r="B19" s="24" t="s">
        <v>336</v>
      </c>
      <c r="C19" s="24" t="s">
        <v>11</v>
      </c>
      <c r="D19" s="11" t="s">
        <v>337</v>
      </c>
      <c r="E19" s="12" t="s">
        <v>325</v>
      </c>
      <c r="F19" s="12" t="s">
        <v>338</v>
      </c>
      <c r="G19" s="12" t="s">
        <v>326</v>
      </c>
      <c r="H19" s="12" t="s">
        <v>339</v>
      </c>
      <c r="I19" s="97" t="s">
        <v>340</v>
      </c>
      <c r="J19" s="60" t="s">
        <v>341</v>
      </c>
      <c r="K19" s="10">
        <v>8956</v>
      </c>
      <c r="L19" s="29">
        <v>0</v>
      </c>
      <c r="M19" s="17">
        <v>0.80762747576906901</v>
      </c>
      <c r="N19" s="17"/>
      <c r="O19" s="29">
        <v>40579</v>
      </c>
      <c r="P19" s="17"/>
      <c r="Q19" s="102">
        <v>192</v>
      </c>
      <c r="R19" s="21">
        <v>77719</v>
      </c>
      <c r="S19" s="21">
        <v>3958</v>
      </c>
      <c r="T19" s="103">
        <v>73761</v>
      </c>
      <c r="U19" s="6">
        <v>197</v>
      </c>
      <c r="V19" s="103">
        <v>3</v>
      </c>
      <c r="W19" s="6">
        <v>4</v>
      </c>
      <c r="X19" s="104">
        <v>-1</v>
      </c>
      <c r="Y19" s="104">
        <v>3</v>
      </c>
    </row>
    <row r="20" spans="1:25" x14ac:dyDescent="0.25">
      <c r="B20" s="24" t="s">
        <v>342</v>
      </c>
      <c r="C20" s="24" t="s">
        <v>12</v>
      </c>
      <c r="D20" s="11" t="s">
        <v>343</v>
      </c>
      <c r="E20" s="12" t="s">
        <v>325</v>
      </c>
      <c r="F20" s="12" t="s">
        <v>338</v>
      </c>
      <c r="G20" s="12" t="s">
        <v>326</v>
      </c>
      <c r="H20" s="12" t="s">
        <v>339</v>
      </c>
      <c r="I20" s="97" t="s">
        <v>340</v>
      </c>
      <c r="J20" s="60" t="s">
        <v>341</v>
      </c>
      <c r="K20" s="10">
        <v>14908</v>
      </c>
      <c r="L20" s="29">
        <v>0</v>
      </c>
      <c r="M20" s="17">
        <v>0.78577565632458202</v>
      </c>
      <c r="N20" s="17"/>
      <c r="O20" s="29">
        <v>52949</v>
      </c>
      <c r="P20" s="17"/>
      <c r="Q20" s="102">
        <v>142</v>
      </c>
      <c r="R20" s="21">
        <v>122187</v>
      </c>
      <c r="S20" s="21">
        <v>8404</v>
      </c>
      <c r="T20" s="103">
        <v>113783</v>
      </c>
      <c r="U20" s="6">
        <v>159</v>
      </c>
      <c r="V20" s="103">
        <v>3</v>
      </c>
      <c r="W20" s="6">
        <v>3</v>
      </c>
      <c r="X20" s="104">
        <v>0</v>
      </c>
      <c r="Y20" s="104">
        <v>3</v>
      </c>
    </row>
    <row r="21" spans="1:25" x14ac:dyDescent="0.25">
      <c r="B21" s="24" t="s">
        <v>344</v>
      </c>
      <c r="C21" s="24" t="s">
        <v>13</v>
      </c>
      <c r="D21" s="11" t="s">
        <v>345</v>
      </c>
      <c r="E21" s="12" t="s">
        <v>325</v>
      </c>
      <c r="F21" s="12" t="s">
        <v>338</v>
      </c>
      <c r="G21" s="12" t="s">
        <v>326</v>
      </c>
      <c r="H21" s="12" t="s">
        <v>339</v>
      </c>
      <c r="I21" s="97" t="s">
        <v>340</v>
      </c>
      <c r="J21" s="60" t="s">
        <v>346</v>
      </c>
      <c r="K21" s="10">
        <v>16124</v>
      </c>
      <c r="L21" s="29">
        <v>0</v>
      </c>
      <c r="M21" s="17">
        <v>0.68542100665277905</v>
      </c>
      <c r="N21" s="17"/>
      <c r="O21" s="29">
        <v>57260</v>
      </c>
      <c r="P21" s="17"/>
      <c r="Q21" s="102">
        <v>136</v>
      </c>
      <c r="R21" s="100">
        <v>111193</v>
      </c>
      <c r="S21" s="100">
        <v>8108</v>
      </c>
      <c r="T21" s="103">
        <v>103085</v>
      </c>
      <c r="U21" s="6">
        <v>168</v>
      </c>
      <c r="V21" s="103">
        <v>3</v>
      </c>
      <c r="W21" s="6">
        <v>3</v>
      </c>
      <c r="X21" s="104">
        <v>0</v>
      </c>
      <c r="Y21" s="104">
        <v>3</v>
      </c>
    </row>
    <row r="22" spans="1:25" x14ac:dyDescent="0.25">
      <c r="B22" s="24" t="s">
        <v>347</v>
      </c>
      <c r="C22" s="24" t="s">
        <v>14</v>
      </c>
      <c r="D22" s="11" t="s">
        <v>348</v>
      </c>
      <c r="E22" s="12" t="s">
        <v>325</v>
      </c>
      <c r="F22" s="12" t="s">
        <v>338</v>
      </c>
      <c r="G22" s="12" t="s">
        <v>349</v>
      </c>
      <c r="H22" s="12" t="s">
        <v>339</v>
      </c>
      <c r="I22" s="97" t="s">
        <v>340</v>
      </c>
      <c r="J22" s="60" t="s">
        <v>341</v>
      </c>
      <c r="K22" s="10">
        <v>62236</v>
      </c>
      <c r="L22" s="29">
        <v>0</v>
      </c>
      <c r="M22" s="17">
        <v>0.66283654976105311</v>
      </c>
      <c r="N22" s="17"/>
      <c r="O22" s="29">
        <v>230644</v>
      </c>
      <c r="P22" s="17"/>
      <c r="Q22" s="102">
        <v>36</v>
      </c>
      <c r="R22" s="21">
        <v>473292</v>
      </c>
      <c r="S22" s="21">
        <v>27655</v>
      </c>
      <c r="T22" s="103">
        <v>445637</v>
      </c>
      <c r="U22" s="6">
        <v>42</v>
      </c>
      <c r="V22" s="103">
        <v>1</v>
      </c>
      <c r="W22" s="6">
        <v>1</v>
      </c>
      <c r="X22" s="104">
        <v>0</v>
      </c>
      <c r="Y22" s="104">
        <v>1</v>
      </c>
    </row>
    <row r="23" spans="1:25" x14ac:dyDescent="0.25">
      <c r="B23" s="24" t="s">
        <v>350</v>
      </c>
      <c r="C23" s="24" t="s">
        <v>15</v>
      </c>
      <c r="D23" s="11" t="s">
        <v>351</v>
      </c>
      <c r="E23" s="12" t="s">
        <v>325</v>
      </c>
      <c r="F23" s="12" t="s">
        <v>338</v>
      </c>
      <c r="G23" s="12" t="s">
        <v>326</v>
      </c>
      <c r="H23" s="12" t="s">
        <v>339</v>
      </c>
      <c r="I23" s="97" t="s">
        <v>340</v>
      </c>
      <c r="J23" s="60" t="s">
        <v>346</v>
      </c>
      <c r="K23" s="10">
        <v>43694</v>
      </c>
      <c r="L23" s="29">
        <v>0</v>
      </c>
      <c r="M23" s="17">
        <v>0.6616809998143911</v>
      </c>
      <c r="N23" s="17"/>
      <c r="O23" s="29">
        <v>141278</v>
      </c>
      <c r="P23" s="17"/>
      <c r="Q23" s="102">
        <v>57</v>
      </c>
      <c r="R23" s="100">
        <v>336435</v>
      </c>
      <c r="S23" s="100">
        <v>18764</v>
      </c>
      <c r="T23" s="103">
        <v>317671</v>
      </c>
      <c r="U23" s="6">
        <v>64</v>
      </c>
      <c r="V23" s="103">
        <v>1</v>
      </c>
      <c r="W23" s="6">
        <v>1</v>
      </c>
      <c r="X23" s="104">
        <v>0</v>
      </c>
      <c r="Y23" s="104">
        <v>1</v>
      </c>
    </row>
    <row r="24" spans="1:25" x14ac:dyDescent="0.25">
      <c r="B24" s="24" t="s">
        <v>352</v>
      </c>
      <c r="C24" s="24" t="s">
        <v>16</v>
      </c>
      <c r="D24" s="11" t="s">
        <v>353</v>
      </c>
      <c r="E24" s="12" t="s">
        <v>325</v>
      </c>
      <c r="F24" s="12" t="s">
        <v>338</v>
      </c>
      <c r="G24" s="12" t="s">
        <v>326</v>
      </c>
      <c r="H24" s="12" t="s">
        <v>339</v>
      </c>
      <c r="I24" s="97" t="s">
        <v>340</v>
      </c>
      <c r="J24" s="60" t="s">
        <v>346</v>
      </c>
      <c r="K24" s="10">
        <v>42418</v>
      </c>
      <c r="L24" s="29">
        <v>0</v>
      </c>
      <c r="M24" s="17">
        <v>0.40051270742598805</v>
      </c>
      <c r="N24" s="17"/>
      <c r="O24" s="29">
        <v>215748</v>
      </c>
      <c r="P24" s="17"/>
      <c r="Q24" s="102">
        <v>59</v>
      </c>
      <c r="R24" s="100">
        <v>479685</v>
      </c>
      <c r="S24" s="100">
        <v>51065</v>
      </c>
      <c r="T24" s="103">
        <v>428620</v>
      </c>
      <c r="U24" s="6">
        <v>45</v>
      </c>
      <c r="V24" s="103">
        <v>1</v>
      </c>
      <c r="W24" s="6">
        <v>1</v>
      </c>
      <c r="X24" s="104">
        <v>0</v>
      </c>
      <c r="Y24" s="104">
        <v>1</v>
      </c>
    </row>
    <row r="25" spans="1:25" x14ac:dyDescent="0.25">
      <c r="B25" s="24" t="s">
        <v>347</v>
      </c>
      <c r="C25" s="24" t="s">
        <v>17</v>
      </c>
      <c r="D25" s="11" t="s">
        <v>354</v>
      </c>
      <c r="E25" s="12" t="s">
        <v>325</v>
      </c>
      <c r="F25" s="12" t="s">
        <v>338</v>
      </c>
      <c r="G25" s="12" t="s">
        <v>349</v>
      </c>
      <c r="H25" s="12" t="s">
        <v>339</v>
      </c>
      <c r="I25" s="97" t="s">
        <v>340</v>
      </c>
      <c r="J25" s="60" t="s">
        <v>346</v>
      </c>
      <c r="K25" s="10">
        <v>28049</v>
      </c>
      <c r="L25" s="29">
        <v>0</v>
      </c>
      <c r="M25" s="17">
        <v>0.51284657669827605</v>
      </c>
      <c r="N25" s="17"/>
      <c r="O25" s="29">
        <v>118896</v>
      </c>
      <c r="P25" s="17"/>
      <c r="Q25" s="102">
        <v>86</v>
      </c>
      <c r="R25" s="21">
        <v>249622</v>
      </c>
      <c r="S25" s="21">
        <v>14182</v>
      </c>
      <c r="T25" s="103">
        <v>235440</v>
      </c>
      <c r="U25" s="6">
        <v>88</v>
      </c>
      <c r="V25" s="103">
        <v>2</v>
      </c>
      <c r="W25" s="6">
        <v>2</v>
      </c>
      <c r="X25" s="104">
        <v>0</v>
      </c>
      <c r="Y25" s="104">
        <v>2</v>
      </c>
    </row>
    <row r="26" spans="1:25" x14ac:dyDescent="0.25">
      <c r="B26" s="24" t="s">
        <v>355</v>
      </c>
      <c r="C26" s="24" t="s">
        <v>18</v>
      </c>
      <c r="D26" s="11" t="s">
        <v>356</v>
      </c>
      <c r="E26" s="12" t="s">
        <v>325</v>
      </c>
      <c r="F26" s="12" t="s">
        <v>338</v>
      </c>
      <c r="G26" s="12" t="s">
        <v>326</v>
      </c>
      <c r="H26" s="12" t="s">
        <v>339</v>
      </c>
      <c r="I26" s="97" t="s">
        <v>340</v>
      </c>
      <c r="J26" s="60" t="s">
        <v>346</v>
      </c>
      <c r="K26" s="10">
        <v>10182</v>
      </c>
      <c r="L26" s="29">
        <v>0</v>
      </c>
      <c r="M26" s="17">
        <v>0.94890065146579805</v>
      </c>
      <c r="N26" s="17"/>
      <c r="O26" s="29">
        <v>42986</v>
      </c>
      <c r="P26" s="17"/>
      <c r="Q26" s="102">
        <v>180</v>
      </c>
      <c r="R26" s="100">
        <v>68543</v>
      </c>
      <c r="S26" s="100">
        <v>2427</v>
      </c>
      <c r="T26" s="103">
        <v>66116</v>
      </c>
      <c r="U26" s="6">
        <v>204</v>
      </c>
      <c r="V26" s="103">
        <v>3</v>
      </c>
      <c r="W26" s="6">
        <v>4</v>
      </c>
      <c r="X26" s="104">
        <v>-1</v>
      </c>
      <c r="Y26" s="104">
        <v>3</v>
      </c>
    </row>
    <row r="27" spans="1:25" x14ac:dyDescent="0.25">
      <c r="B27" s="24" t="s">
        <v>352</v>
      </c>
      <c r="C27" s="24" t="s">
        <v>19</v>
      </c>
      <c r="D27" s="11" t="s">
        <v>357</v>
      </c>
      <c r="E27" s="12" t="s">
        <v>325</v>
      </c>
      <c r="F27" s="12" t="s">
        <v>338</v>
      </c>
      <c r="G27" s="12" t="s">
        <v>349</v>
      </c>
      <c r="H27" s="12" t="s">
        <v>339</v>
      </c>
      <c r="I27" s="97" t="s">
        <v>340</v>
      </c>
      <c r="J27" s="60" t="s">
        <v>346</v>
      </c>
      <c r="K27" s="10">
        <v>13776</v>
      </c>
      <c r="L27" s="29">
        <v>0</v>
      </c>
      <c r="M27" s="17">
        <v>0.48261858918256606</v>
      </c>
      <c r="N27" s="17"/>
      <c r="O27" s="29">
        <v>63053</v>
      </c>
      <c r="P27" s="17"/>
      <c r="Q27" s="102">
        <v>152</v>
      </c>
      <c r="R27" s="21">
        <v>120582</v>
      </c>
      <c r="S27" s="21">
        <v>6641</v>
      </c>
      <c r="T27" s="103">
        <v>113941</v>
      </c>
      <c r="U27" s="6">
        <v>158</v>
      </c>
      <c r="V27" s="103">
        <v>3</v>
      </c>
      <c r="W27" s="6">
        <v>3</v>
      </c>
      <c r="X27" s="104">
        <v>0</v>
      </c>
      <c r="Y27" s="104">
        <v>3</v>
      </c>
    </row>
    <row r="28" spans="1:25" x14ac:dyDescent="0.25">
      <c r="B28" s="24" t="s">
        <v>350</v>
      </c>
      <c r="C28" s="24" t="s">
        <v>20</v>
      </c>
      <c r="D28" s="11" t="s">
        <v>358</v>
      </c>
      <c r="E28" s="12" t="s">
        <v>325</v>
      </c>
      <c r="F28" s="12" t="s">
        <v>338</v>
      </c>
      <c r="G28" s="12" t="s">
        <v>349</v>
      </c>
      <c r="H28" s="12" t="s">
        <v>339</v>
      </c>
      <c r="I28" s="97" t="s">
        <v>340</v>
      </c>
      <c r="J28" s="60" t="s">
        <v>346</v>
      </c>
      <c r="K28" s="10">
        <v>70211</v>
      </c>
      <c r="L28" s="29">
        <v>0</v>
      </c>
      <c r="M28" s="17">
        <v>0.25162453538998802</v>
      </c>
      <c r="N28" s="17"/>
      <c r="O28" s="29">
        <v>426600</v>
      </c>
      <c r="P28" s="17"/>
      <c r="Q28" s="102">
        <v>33</v>
      </c>
      <c r="R28" s="21">
        <v>771666</v>
      </c>
      <c r="S28" s="21">
        <v>45282</v>
      </c>
      <c r="T28" s="103">
        <v>726384</v>
      </c>
      <c r="U28" s="6">
        <v>23</v>
      </c>
      <c r="V28" s="103">
        <v>1</v>
      </c>
      <c r="W28" s="6">
        <v>1</v>
      </c>
      <c r="X28" s="104">
        <v>0</v>
      </c>
      <c r="Y28" s="104">
        <v>1</v>
      </c>
    </row>
    <row r="29" spans="1:25" x14ac:dyDescent="0.25">
      <c r="B29" s="24" t="s">
        <v>342</v>
      </c>
      <c r="C29" s="24" t="s">
        <v>21</v>
      </c>
      <c r="D29" s="11" t="s">
        <v>359</v>
      </c>
      <c r="E29" s="12" t="s">
        <v>325</v>
      </c>
      <c r="F29" s="12" t="s">
        <v>338</v>
      </c>
      <c r="G29" s="12" t="s">
        <v>349</v>
      </c>
      <c r="H29" s="12" t="s">
        <v>339</v>
      </c>
      <c r="I29" s="97" t="s">
        <v>340</v>
      </c>
      <c r="J29" s="60" t="s">
        <v>341</v>
      </c>
      <c r="K29" s="10">
        <v>16209</v>
      </c>
      <c r="L29" s="29">
        <v>0</v>
      </c>
      <c r="M29" s="17">
        <v>0.70469913549602003</v>
      </c>
      <c r="N29" s="17"/>
      <c r="O29" s="29">
        <v>53681</v>
      </c>
      <c r="P29" s="17"/>
      <c r="Q29" s="102">
        <v>135</v>
      </c>
      <c r="R29" s="21">
        <v>108235</v>
      </c>
      <c r="S29" s="21">
        <v>5807</v>
      </c>
      <c r="T29" s="103">
        <v>102428</v>
      </c>
      <c r="U29" s="6">
        <v>171</v>
      </c>
      <c r="V29" s="103">
        <v>3</v>
      </c>
      <c r="W29" s="6">
        <v>3</v>
      </c>
      <c r="X29" s="104">
        <v>0</v>
      </c>
      <c r="Y29" s="104">
        <v>3</v>
      </c>
    </row>
    <row r="30" spans="1:25" ht="45.75" x14ac:dyDescent="0.25">
      <c r="B30" s="24" t="s">
        <v>350</v>
      </c>
      <c r="C30" s="24" t="s">
        <v>22</v>
      </c>
      <c r="D30" s="11" t="s">
        <v>360</v>
      </c>
      <c r="E30" s="12" t="s">
        <v>325</v>
      </c>
      <c r="F30" s="12" t="s">
        <v>338</v>
      </c>
      <c r="G30" s="12" t="s">
        <v>326</v>
      </c>
      <c r="H30" s="12" t="s">
        <v>339</v>
      </c>
      <c r="I30" s="97" t="s">
        <v>361</v>
      </c>
      <c r="J30" s="60" t="s">
        <v>341</v>
      </c>
      <c r="K30" s="10">
        <v>18035</v>
      </c>
      <c r="L30" s="29">
        <v>0</v>
      </c>
      <c r="M30" s="17">
        <v>1.6129032258064501E-3</v>
      </c>
      <c r="N30" s="17"/>
      <c r="O30" s="29">
        <v>169930</v>
      </c>
      <c r="P30" s="17"/>
      <c r="Q30" s="102">
        <v>122</v>
      </c>
      <c r="R30" s="21">
        <v>219538</v>
      </c>
      <c r="S30" s="21">
        <v>130</v>
      </c>
      <c r="T30" s="103">
        <v>219408</v>
      </c>
      <c r="U30" s="6">
        <v>94</v>
      </c>
      <c r="V30" s="103">
        <v>2</v>
      </c>
      <c r="W30" s="6">
        <v>2</v>
      </c>
      <c r="X30" s="104">
        <v>0</v>
      </c>
      <c r="Y30" s="104">
        <v>2</v>
      </c>
    </row>
    <row r="31" spans="1:25" x14ac:dyDescent="0.25">
      <c r="B31" s="24" t="s">
        <v>342</v>
      </c>
      <c r="C31" s="24" t="s">
        <v>23</v>
      </c>
      <c r="D31" s="11" t="s">
        <v>362</v>
      </c>
      <c r="E31" s="12" t="s">
        <v>325</v>
      </c>
      <c r="F31" s="12" t="s">
        <v>338</v>
      </c>
      <c r="G31" s="12" t="s">
        <v>349</v>
      </c>
      <c r="H31" s="12" t="s">
        <v>339</v>
      </c>
      <c r="I31" s="97" t="s">
        <v>340</v>
      </c>
      <c r="J31" s="60" t="s">
        <v>341</v>
      </c>
      <c r="K31" s="10">
        <v>9327</v>
      </c>
      <c r="L31" s="29">
        <v>0</v>
      </c>
      <c r="M31" s="17">
        <v>0.85344827586206906</v>
      </c>
      <c r="N31" s="17"/>
      <c r="O31" s="29">
        <v>42234</v>
      </c>
      <c r="P31" s="17"/>
      <c r="Q31" s="102">
        <v>188</v>
      </c>
      <c r="R31" s="21">
        <v>81230</v>
      </c>
      <c r="S31" s="21">
        <v>4173</v>
      </c>
      <c r="T31" s="103">
        <v>77057</v>
      </c>
      <c r="U31" s="6">
        <v>192</v>
      </c>
      <c r="V31" s="103">
        <v>3</v>
      </c>
      <c r="W31" s="6">
        <v>3</v>
      </c>
      <c r="X31" s="104">
        <v>0</v>
      </c>
      <c r="Y31" s="104">
        <v>3</v>
      </c>
    </row>
    <row r="32" spans="1:25" customFormat="1" x14ac:dyDescent="0.25">
      <c r="A32" s="2"/>
      <c r="B32" s="24" t="s">
        <v>347</v>
      </c>
      <c r="C32" s="24" t="s">
        <v>24</v>
      </c>
      <c r="D32" s="11" t="s">
        <v>363</v>
      </c>
      <c r="E32" s="12" t="s">
        <v>325</v>
      </c>
      <c r="F32" s="12" t="s">
        <v>338</v>
      </c>
      <c r="G32" s="12" t="s">
        <v>349</v>
      </c>
      <c r="H32" s="12" t="s">
        <v>339</v>
      </c>
      <c r="I32" s="97" t="s">
        <v>340</v>
      </c>
      <c r="J32" s="60" t="s">
        <v>346</v>
      </c>
      <c r="K32" s="10">
        <v>2243</v>
      </c>
      <c r="L32" s="29">
        <v>0</v>
      </c>
      <c r="M32" s="17">
        <v>0.94506035969450608</v>
      </c>
      <c r="N32" s="17"/>
      <c r="O32" s="29">
        <v>14521</v>
      </c>
      <c r="P32" s="17"/>
      <c r="Q32" s="102">
        <v>251</v>
      </c>
      <c r="R32" s="21">
        <v>25337</v>
      </c>
      <c r="S32" s="21">
        <v>598</v>
      </c>
      <c r="T32" s="103">
        <v>24739</v>
      </c>
      <c r="U32" s="6">
        <v>255</v>
      </c>
      <c r="V32" s="103">
        <v>4</v>
      </c>
      <c r="W32" s="6">
        <v>4</v>
      </c>
      <c r="X32" s="104">
        <v>0</v>
      </c>
      <c r="Y32" s="104">
        <v>4</v>
      </c>
    </row>
    <row r="33" spans="1:25" customFormat="1" x14ac:dyDescent="0.25">
      <c r="A33" s="2"/>
      <c r="B33" s="24" t="s">
        <v>344</v>
      </c>
      <c r="C33" s="24" t="s">
        <v>25</v>
      </c>
      <c r="D33" s="11" t="s">
        <v>364</v>
      </c>
      <c r="E33" s="12" t="s">
        <v>325</v>
      </c>
      <c r="F33" s="12" t="s">
        <v>338</v>
      </c>
      <c r="G33" s="12" t="s">
        <v>349</v>
      </c>
      <c r="H33" s="12" t="s">
        <v>339</v>
      </c>
      <c r="I33" s="97" t="s">
        <v>340</v>
      </c>
      <c r="J33" s="60" t="s">
        <v>346</v>
      </c>
      <c r="K33" s="10">
        <v>3694</v>
      </c>
      <c r="L33" s="29">
        <v>0</v>
      </c>
      <c r="M33" s="17">
        <v>0.96747153759539606</v>
      </c>
      <c r="N33" s="17"/>
      <c r="O33" s="29">
        <v>17568</v>
      </c>
      <c r="P33" s="17"/>
      <c r="Q33" s="102">
        <v>241</v>
      </c>
      <c r="R33" s="21">
        <v>34394</v>
      </c>
      <c r="S33" s="21">
        <v>1700</v>
      </c>
      <c r="T33" s="103">
        <v>32694</v>
      </c>
      <c r="U33" s="6">
        <v>245</v>
      </c>
      <c r="V33" s="103">
        <v>4</v>
      </c>
      <c r="W33" s="6">
        <v>4</v>
      </c>
      <c r="X33" s="104">
        <v>0</v>
      </c>
      <c r="Y33" s="104">
        <v>4</v>
      </c>
    </row>
    <row r="34" spans="1:25" customFormat="1" x14ac:dyDescent="0.25">
      <c r="A34" s="2"/>
      <c r="B34" s="24" t="s">
        <v>344</v>
      </c>
      <c r="C34" s="24" t="s">
        <v>26</v>
      </c>
      <c r="D34" s="11" t="s">
        <v>365</v>
      </c>
      <c r="E34" s="12" t="s">
        <v>325</v>
      </c>
      <c r="F34" s="12" t="s">
        <v>338</v>
      </c>
      <c r="G34" s="12" t="s">
        <v>349</v>
      </c>
      <c r="H34" s="12" t="s">
        <v>339</v>
      </c>
      <c r="I34" s="97" t="s">
        <v>340</v>
      </c>
      <c r="J34" s="60" t="s">
        <v>346</v>
      </c>
      <c r="K34" s="10">
        <v>51295</v>
      </c>
      <c r="L34" s="29">
        <v>0</v>
      </c>
      <c r="M34" s="17">
        <v>0.72883934072704903</v>
      </c>
      <c r="N34" s="17"/>
      <c r="O34" s="29">
        <v>143534</v>
      </c>
      <c r="P34" s="17"/>
      <c r="Q34" s="102">
        <v>46</v>
      </c>
      <c r="R34" s="100">
        <v>295748</v>
      </c>
      <c r="S34" s="100">
        <v>22047</v>
      </c>
      <c r="T34" s="103">
        <v>273701</v>
      </c>
      <c r="U34" s="6">
        <v>74</v>
      </c>
      <c r="V34" s="103">
        <v>1</v>
      </c>
      <c r="W34" s="6">
        <v>2</v>
      </c>
      <c r="X34" s="104">
        <v>-1</v>
      </c>
      <c r="Y34" s="104">
        <v>1</v>
      </c>
    </row>
    <row r="35" spans="1:25" customFormat="1" x14ac:dyDescent="0.25">
      <c r="A35" s="2"/>
      <c r="B35" s="24" t="s">
        <v>355</v>
      </c>
      <c r="C35" s="24" t="s">
        <v>27</v>
      </c>
      <c r="D35" s="11" t="s">
        <v>366</v>
      </c>
      <c r="E35" s="12" t="s">
        <v>325</v>
      </c>
      <c r="F35" s="12" t="s">
        <v>338</v>
      </c>
      <c r="G35" s="12" t="s">
        <v>326</v>
      </c>
      <c r="H35" s="12" t="s">
        <v>339</v>
      </c>
      <c r="I35" s="97" t="s">
        <v>340</v>
      </c>
      <c r="J35" s="60" t="s">
        <v>346</v>
      </c>
      <c r="K35" s="10">
        <v>8633</v>
      </c>
      <c r="L35" s="29">
        <v>0</v>
      </c>
      <c r="M35" s="17">
        <v>0.83927186645442997</v>
      </c>
      <c r="N35" s="17"/>
      <c r="O35" s="29">
        <v>39393</v>
      </c>
      <c r="P35" s="17"/>
      <c r="Q35" s="102">
        <v>196</v>
      </c>
      <c r="R35" s="100">
        <v>74657</v>
      </c>
      <c r="S35" s="100">
        <v>3340</v>
      </c>
      <c r="T35" s="103">
        <v>71317</v>
      </c>
      <c r="U35" s="6">
        <v>199</v>
      </c>
      <c r="V35" s="103">
        <v>4</v>
      </c>
      <c r="W35" s="6">
        <v>4</v>
      </c>
      <c r="X35" s="104">
        <v>0</v>
      </c>
      <c r="Y35" s="104">
        <v>4</v>
      </c>
    </row>
    <row r="36" spans="1:25" customFormat="1" x14ac:dyDescent="0.25">
      <c r="A36" s="2"/>
      <c r="B36" s="24" t="s">
        <v>355</v>
      </c>
      <c r="C36" s="24" t="s">
        <v>28</v>
      </c>
      <c r="D36" s="11" t="s">
        <v>367</v>
      </c>
      <c r="E36" s="12" t="s">
        <v>325</v>
      </c>
      <c r="F36" s="12" t="s">
        <v>338</v>
      </c>
      <c r="G36" s="12" t="s">
        <v>326</v>
      </c>
      <c r="H36" s="12" t="s">
        <v>339</v>
      </c>
      <c r="I36" s="97" t="s">
        <v>340</v>
      </c>
      <c r="J36" s="60" t="s">
        <v>346</v>
      </c>
      <c r="K36" s="10">
        <v>4727</v>
      </c>
      <c r="L36" s="29">
        <v>0</v>
      </c>
      <c r="M36" s="17">
        <v>0.76547113560393909</v>
      </c>
      <c r="N36" s="17"/>
      <c r="O36" s="29">
        <v>24480</v>
      </c>
      <c r="P36" s="17"/>
      <c r="Q36" s="102">
        <v>232</v>
      </c>
      <c r="R36" s="21">
        <v>49478</v>
      </c>
      <c r="S36" s="21">
        <v>1929</v>
      </c>
      <c r="T36" s="103">
        <v>47549</v>
      </c>
      <c r="U36" s="6">
        <v>230</v>
      </c>
      <c r="V36" s="103">
        <v>4</v>
      </c>
      <c r="W36" s="6">
        <v>4</v>
      </c>
      <c r="X36" s="104">
        <v>0</v>
      </c>
      <c r="Y36" s="104">
        <v>4</v>
      </c>
    </row>
    <row r="37" spans="1:25" customFormat="1" x14ac:dyDescent="0.25">
      <c r="A37" s="2"/>
      <c r="B37" s="24" t="s">
        <v>342</v>
      </c>
      <c r="C37" s="24" t="s">
        <v>29</v>
      </c>
      <c r="D37" s="11" t="s">
        <v>368</v>
      </c>
      <c r="E37" s="12" t="s">
        <v>325</v>
      </c>
      <c r="F37" s="12" t="s">
        <v>338</v>
      </c>
      <c r="G37" s="12" t="s">
        <v>326</v>
      </c>
      <c r="H37" s="12" t="s">
        <v>339</v>
      </c>
      <c r="I37" s="97" t="s">
        <v>340</v>
      </c>
      <c r="J37" s="60" t="s">
        <v>341</v>
      </c>
      <c r="K37" s="10">
        <v>14258</v>
      </c>
      <c r="L37" s="29">
        <v>0</v>
      </c>
      <c r="M37" s="17">
        <v>0.50630782169890709</v>
      </c>
      <c r="N37" s="17"/>
      <c r="O37" s="29">
        <v>44898</v>
      </c>
      <c r="P37" s="17"/>
      <c r="Q37" s="102">
        <v>148</v>
      </c>
      <c r="R37" s="21">
        <v>101564</v>
      </c>
      <c r="S37" s="21">
        <v>10044</v>
      </c>
      <c r="T37" s="103">
        <v>91520</v>
      </c>
      <c r="U37" s="6">
        <v>183</v>
      </c>
      <c r="V37" s="103">
        <v>3</v>
      </c>
      <c r="W37" s="6">
        <v>3</v>
      </c>
      <c r="X37" s="104">
        <v>0</v>
      </c>
      <c r="Y37" s="104">
        <v>3</v>
      </c>
    </row>
    <row r="38" spans="1:25" customFormat="1" x14ac:dyDescent="0.25">
      <c r="A38" s="2"/>
      <c r="B38" s="24" t="s">
        <v>355</v>
      </c>
      <c r="C38" s="24" t="s">
        <v>30</v>
      </c>
      <c r="D38" s="11" t="s">
        <v>369</v>
      </c>
      <c r="E38" s="12" t="s">
        <v>325</v>
      </c>
      <c r="F38" s="12" t="s">
        <v>338</v>
      </c>
      <c r="G38" s="12" t="s">
        <v>326</v>
      </c>
      <c r="H38" s="12" t="s">
        <v>339</v>
      </c>
      <c r="I38" s="97" t="s">
        <v>340</v>
      </c>
      <c r="J38" s="60" t="s">
        <v>346</v>
      </c>
      <c r="K38" s="10">
        <v>13415</v>
      </c>
      <c r="L38" s="29">
        <v>0</v>
      </c>
      <c r="M38" s="17">
        <v>0.86894947490849406</v>
      </c>
      <c r="N38" s="17"/>
      <c r="O38" s="29">
        <v>70251</v>
      </c>
      <c r="P38" s="17"/>
      <c r="Q38" s="102">
        <v>156</v>
      </c>
      <c r="R38" s="100">
        <v>146430</v>
      </c>
      <c r="S38" s="100">
        <v>3605</v>
      </c>
      <c r="T38" s="103">
        <v>142825</v>
      </c>
      <c r="U38" s="6">
        <v>133</v>
      </c>
      <c r="V38" s="103">
        <v>3</v>
      </c>
      <c r="W38" s="6">
        <v>3</v>
      </c>
      <c r="X38" s="104">
        <v>0</v>
      </c>
      <c r="Y38" s="104">
        <v>3</v>
      </c>
    </row>
    <row r="39" spans="1:25" customFormat="1" x14ac:dyDescent="0.25">
      <c r="A39" s="2"/>
      <c r="B39" s="24" t="s">
        <v>355</v>
      </c>
      <c r="C39" s="24" t="s">
        <v>31</v>
      </c>
      <c r="D39" s="11" t="s">
        <v>370</v>
      </c>
      <c r="E39" s="12" t="s">
        <v>325</v>
      </c>
      <c r="F39" s="12" t="s">
        <v>338</v>
      </c>
      <c r="G39" s="12" t="s">
        <v>326</v>
      </c>
      <c r="H39" s="12" t="s">
        <v>339</v>
      </c>
      <c r="I39" s="97" t="s">
        <v>340</v>
      </c>
      <c r="J39" s="60" t="s">
        <v>346</v>
      </c>
      <c r="K39" s="10">
        <v>22407</v>
      </c>
      <c r="L39" s="29">
        <v>0</v>
      </c>
      <c r="M39" s="17">
        <v>0.40808446552166106</v>
      </c>
      <c r="N39" s="17"/>
      <c r="O39" s="29">
        <v>95959</v>
      </c>
      <c r="P39" s="17"/>
      <c r="Q39" s="102">
        <v>111</v>
      </c>
      <c r="R39" s="100">
        <v>182115</v>
      </c>
      <c r="S39" s="100">
        <v>15349</v>
      </c>
      <c r="T39" s="103">
        <v>166766</v>
      </c>
      <c r="U39" s="6">
        <v>120</v>
      </c>
      <c r="V39" s="103">
        <v>2</v>
      </c>
      <c r="W39" s="6">
        <v>2</v>
      </c>
      <c r="X39" s="104">
        <v>0</v>
      </c>
      <c r="Y39" s="104">
        <v>2</v>
      </c>
    </row>
    <row r="40" spans="1:25" customFormat="1" x14ac:dyDescent="0.25">
      <c r="A40" s="2"/>
      <c r="B40" s="24" t="s">
        <v>350</v>
      </c>
      <c r="C40" s="24" t="s">
        <v>32</v>
      </c>
      <c r="D40" s="11" t="s">
        <v>371</v>
      </c>
      <c r="E40" s="12" t="s">
        <v>325</v>
      </c>
      <c r="F40" s="12" t="s">
        <v>338</v>
      </c>
      <c r="G40" s="12" t="s">
        <v>349</v>
      </c>
      <c r="H40" s="12" t="s">
        <v>339</v>
      </c>
      <c r="I40" s="97" t="s">
        <v>340</v>
      </c>
      <c r="J40" s="60" t="s">
        <v>346</v>
      </c>
      <c r="K40" s="10">
        <v>261224</v>
      </c>
      <c r="L40" s="29">
        <v>0</v>
      </c>
      <c r="M40" s="17">
        <v>0.34935131023840904</v>
      </c>
      <c r="N40" s="17"/>
      <c r="O40" s="29">
        <v>1182401</v>
      </c>
      <c r="P40" s="17"/>
      <c r="Q40" s="102">
        <v>7</v>
      </c>
      <c r="R40" s="21">
        <v>2346531</v>
      </c>
      <c r="S40" s="21">
        <v>146936</v>
      </c>
      <c r="T40" s="103">
        <v>2199595</v>
      </c>
      <c r="U40" s="6">
        <v>7</v>
      </c>
      <c r="V40" s="103">
        <v>1</v>
      </c>
      <c r="W40" s="6">
        <v>1</v>
      </c>
      <c r="X40" s="104">
        <v>0</v>
      </c>
      <c r="Y40" s="104">
        <v>1</v>
      </c>
    </row>
    <row r="41" spans="1:25" customFormat="1" x14ac:dyDescent="0.25">
      <c r="A41" s="2"/>
      <c r="B41" s="24" t="s">
        <v>350</v>
      </c>
      <c r="C41" s="24" t="s">
        <v>33</v>
      </c>
      <c r="D41" s="11" t="s">
        <v>372</v>
      </c>
      <c r="E41" s="12" t="s">
        <v>325</v>
      </c>
      <c r="F41" s="12" t="s">
        <v>338</v>
      </c>
      <c r="G41" s="12" t="s">
        <v>349</v>
      </c>
      <c r="H41" s="12" t="s">
        <v>339</v>
      </c>
      <c r="I41" s="97" t="s">
        <v>340</v>
      </c>
      <c r="J41" s="60" t="s">
        <v>346</v>
      </c>
      <c r="K41" s="10">
        <v>17670</v>
      </c>
      <c r="L41" s="29">
        <v>0</v>
      </c>
      <c r="M41" s="17">
        <v>0.12611526914457302</v>
      </c>
      <c r="N41" s="17"/>
      <c r="O41" s="29">
        <v>136003</v>
      </c>
      <c r="P41" s="17"/>
      <c r="Q41" s="102">
        <v>124</v>
      </c>
      <c r="R41" s="21">
        <v>314471</v>
      </c>
      <c r="S41" s="21">
        <v>3016</v>
      </c>
      <c r="T41" s="103">
        <v>311455</v>
      </c>
      <c r="U41" s="6">
        <v>65</v>
      </c>
      <c r="V41" s="103">
        <v>2</v>
      </c>
      <c r="W41" s="6">
        <v>2</v>
      </c>
      <c r="X41" s="104">
        <v>0</v>
      </c>
      <c r="Y41" s="104">
        <v>2</v>
      </c>
    </row>
    <row r="42" spans="1:25" customFormat="1" x14ac:dyDescent="0.25">
      <c r="A42" s="2"/>
      <c r="B42" s="24" t="s">
        <v>350</v>
      </c>
      <c r="C42" s="24" t="s">
        <v>34</v>
      </c>
      <c r="D42" s="11" t="s">
        <v>373</v>
      </c>
      <c r="E42" s="12" t="s">
        <v>325</v>
      </c>
      <c r="F42" s="12" t="s">
        <v>338</v>
      </c>
      <c r="G42" s="12" t="s">
        <v>326</v>
      </c>
      <c r="H42" s="12" t="s">
        <v>339</v>
      </c>
      <c r="I42" s="97" t="s">
        <v>340</v>
      </c>
      <c r="J42" s="60" t="s">
        <v>346</v>
      </c>
      <c r="K42" s="10">
        <v>185756</v>
      </c>
      <c r="L42" s="29">
        <v>0</v>
      </c>
      <c r="M42" s="17">
        <v>0.339286966569044</v>
      </c>
      <c r="N42" s="17"/>
      <c r="O42" s="29">
        <v>642788</v>
      </c>
      <c r="P42" s="17"/>
      <c r="Q42" s="102">
        <v>13</v>
      </c>
      <c r="R42" s="21">
        <v>1553702</v>
      </c>
      <c r="S42" s="21">
        <v>103452</v>
      </c>
      <c r="T42" s="103">
        <v>1450250</v>
      </c>
      <c r="U42" s="6">
        <v>12</v>
      </c>
      <c r="V42" s="103">
        <v>1</v>
      </c>
      <c r="W42" s="6">
        <v>1</v>
      </c>
      <c r="X42" s="104">
        <v>0</v>
      </c>
      <c r="Y42" s="104">
        <v>1</v>
      </c>
    </row>
    <row r="43" spans="1:25" customFormat="1" x14ac:dyDescent="0.25">
      <c r="A43" s="2"/>
      <c r="B43" s="24" t="s">
        <v>347</v>
      </c>
      <c r="C43" s="24" t="s">
        <v>35</v>
      </c>
      <c r="D43" s="11" t="s">
        <v>374</v>
      </c>
      <c r="E43" s="12" t="s">
        <v>325</v>
      </c>
      <c r="F43" s="12" t="s">
        <v>338</v>
      </c>
      <c r="G43" s="12" t="s">
        <v>326</v>
      </c>
      <c r="H43" s="12" t="s">
        <v>339</v>
      </c>
      <c r="I43" s="97" t="s">
        <v>340</v>
      </c>
      <c r="J43" s="60" t="s">
        <v>341</v>
      </c>
      <c r="K43" s="10">
        <v>32836</v>
      </c>
      <c r="L43" s="29">
        <v>0</v>
      </c>
      <c r="M43" s="17">
        <v>0.67109006797993209</v>
      </c>
      <c r="N43" s="17"/>
      <c r="O43" s="29">
        <v>110410</v>
      </c>
      <c r="P43" s="17"/>
      <c r="Q43" s="102">
        <v>75</v>
      </c>
      <c r="R43" s="21">
        <v>226129</v>
      </c>
      <c r="S43" s="21">
        <v>20437</v>
      </c>
      <c r="T43" s="103">
        <v>205692</v>
      </c>
      <c r="U43" s="6">
        <v>102</v>
      </c>
      <c r="V43" s="103">
        <v>2</v>
      </c>
      <c r="W43" s="6">
        <v>2</v>
      </c>
      <c r="X43" s="104">
        <v>0</v>
      </c>
      <c r="Y43" s="104">
        <v>2</v>
      </c>
    </row>
    <row r="44" spans="1:25" customFormat="1" x14ac:dyDescent="0.25">
      <c r="A44" s="2"/>
      <c r="B44" s="24" t="s">
        <v>350</v>
      </c>
      <c r="C44" s="24" t="s">
        <v>36</v>
      </c>
      <c r="D44" s="11" t="s">
        <v>375</v>
      </c>
      <c r="E44" s="12" t="s">
        <v>325</v>
      </c>
      <c r="F44" s="12" t="s">
        <v>338</v>
      </c>
      <c r="G44" s="12" t="s">
        <v>349</v>
      </c>
      <c r="H44" s="12" t="s">
        <v>339</v>
      </c>
      <c r="I44" s="97" t="s">
        <v>340</v>
      </c>
      <c r="J44" s="60" t="s">
        <v>346</v>
      </c>
      <c r="K44" s="10">
        <v>23233</v>
      </c>
      <c r="L44" s="29">
        <v>0</v>
      </c>
      <c r="M44" s="17">
        <v>0.20389461626575001</v>
      </c>
      <c r="N44" s="17"/>
      <c r="O44" s="29">
        <v>217187</v>
      </c>
      <c r="P44" s="17"/>
      <c r="Q44" s="102">
        <v>104</v>
      </c>
      <c r="R44" s="21">
        <v>388934</v>
      </c>
      <c r="S44" s="21">
        <v>39103</v>
      </c>
      <c r="T44" s="103">
        <v>349831</v>
      </c>
      <c r="U44" s="6">
        <v>61</v>
      </c>
      <c r="V44" s="103">
        <v>2</v>
      </c>
      <c r="W44" s="6">
        <v>1</v>
      </c>
      <c r="X44" s="104">
        <v>1</v>
      </c>
      <c r="Y44" s="104">
        <v>1</v>
      </c>
    </row>
    <row r="45" spans="1:25" customFormat="1" x14ac:dyDescent="0.25">
      <c r="A45" s="2"/>
      <c r="B45" s="24" t="s">
        <v>344</v>
      </c>
      <c r="C45" s="24" t="s">
        <v>37</v>
      </c>
      <c r="D45" s="11" t="s">
        <v>376</v>
      </c>
      <c r="E45" s="12" t="s">
        <v>325</v>
      </c>
      <c r="F45" s="12" t="s">
        <v>338</v>
      </c>
      <c r="G45" s="12" t="s">
        <v>349</v>
      </c>
      <c r="H45" s="12" t="s">
        <v>339</v>
      </c>
      <c r="I45" s="97" t="s">
        <v>340</v>
      </c>
      <c r="J45" s="60" t="s">
        <v>346</v>
      </c>
      <c r="K45" s="10">
        <v>38683</v>
      </c>
      <c r="L45" s="29">
        <v>0</v>
      </c>
      <c r="M45" s="17">
        <v>0.54224213230016205</v>
      </c>
      <c r="N45" s="17"/>
      <c r="O45" s="29">
        <v>139224</v>
      </c>
      <c r="P45" s="17"/>
      <c r="Q45" s="102">
        <v>65</v>
      </c>
      <c r="R45" s="21">
        <v>364272</v>
      </c>
      <c r="S45" s="21">
        <v>39270</v>
      </c>
      <c r="T45" s="103">
        <v>325002</v>
      </c>
      <c r="U45" s="6">
        <v>62</v>
      </c>
      <c r="V45" s="103">
        <v>2</v>
      </c>
      <c r="W45" s="6">
        <v>1</v>
      </c>
      <c r="X45" s="104">
        <v>1</v>
      </c>
      <c r="Y45" s="104">
        <v>1</v>
      </c>
    </row>
    <row r="46" spans="1:25" customFormat="1" x14ac:dyDescent="0.25">
      <c r="A46" s="2"/>
      <c r="B46" s="24" t="s">
        <v>350</v>
      </c>
      <c r="C46" s="24" t="s">
        <v>38</v>
      </c>
      <c r="D46" s="11" t="s">
        <v>377</v>
      </c>
      <c r="E46" s="12" t="s">
        <v>325</v>
      </c>
      <c r="F46" s="12" t="s">
        <v>338</v>
      </c>
      <c r="G46" s="12" t="s">
        <v>326</v>
      </c>
      <c r="H46" s="12" t="s">
        <v>339</v>
      </c>
      <c r="I46" s="97" t="s">
        <v>340</v>
      </c>
      <c r="J46" s="60" t="s">
        <v>346</v>
      </c>
      <c r="K46" s="10">
        <v>233156</v>
      </c>
      <c r="L46" s="29">
        <v>0</v>
      </c>
      <c r="M46" s="17">
        <v>0.40183137793901602</v>
      </c>
      <c r="N46" s="17"/>
      <c r="O46" s="29">
        <v>1182211</v>
      </c>
      <c r="P46" s="17"/>
      <c r="Q46" s="102">
        <v>9</v>
      </c>
      <c r="R46" s="100">
        <v>2567096</v>
      </c>
      <c r="S46" s="100">
        <v>273679</v>
      </c>
      <c r="T46" s="103">
        <v>2293417</v>
      </c>
      <c r="U46" s="6">
        <v>6</v>
      </c>
      <c r="V46" s="103">
        <v>1</v>
      </c>
      <c r="W46" s="6">
        <v>1</v>
      </c>
      <c r="X46" s="104">
        <v>0</v>
      </c>
      <c r="Y46" s="104">
        <v>1</v>
      </c>
    </row>
    <row r="47" spans="1:25" customFormat="1" x14ac:dyDescent="0.25">
      <c r="A47" s="2"/>
      <c r="B47" s="24" t="s">
        <v>342</v>
      </c>
      <c r="C47" s="24" t="s">
        <v>39</v>
      </c>
      <c r="D47" s="11" t="s">
        <v>378</v>
      </c>
      <c r="E47" s="12" t="s">
        <v>325</v>
      </c>
      <c r="F47" s="12" t="s">
        <v>338</v>
      </c>
      <c r="G47" s="12" t="s">
        <v>349</v>
      </c>
      <c r="H47" s="12" t="s">
        <v>339</v>
      </c>
      <c r="I47" s="97" t="s">
        <v>340</v>
      </c>
      <c r="J47" s="60" t="s">
        <v>341</v>
      </c>
      <c r="K47" s="10">
        <v>9115</v>
      </c>
      <c r="L47" s="29">
        <v>0</v>
      </c>
      <c r="M47" s="17">
        <v>0.89325136230264102</v>
      </c>
      <c r="N47" s="17"/>
      <c r="O47" s="29">
        <v>30233</v>
      </c>
      <c r="P47" s="17"/>
      <c r="Q47" s="102">
        <v>189</v>
      </c>
      <c r="R47" s="21">
        <v>48149</v>
      </c>
      <c r="S47" s="21">
        <v>4538</v>
      </c>
      <c r="T47" s="103">
        <v>43611</v>
      </c>
      <c r="U47" s="6">
        <v>235</v>
      </c>
      <c r="V47" s="103">
        <v>3</v>
      </c>
      <c r="W47" s="6">
        <v>4</v>
      </c>
      <c r="X47" s="104">
        <v>-1</v>
      </c>
      <c r="Y47" s="104">
        <v>3</v>
      </c>
    </row>
    <row r="48" spans="1:25" customFormat="1" x14ac:dyDescent="0.25">
      <c r="A48" s="2"/>
      <c r="B48" s="24" t="s">
        <v>342</v>
      </c>
      <c r="C48" s="24" t="s">
        <v>40</v>
      </c>
      <c r="D48" s="11" t="s">
        <v>379</v>
      </c>
      <c r="E48" s="12" t="s">
        <v>325</v>
      </c>
      <c r="F48" s="12" t="s">
        <v>338</v>
      </c>
      <c r="G48" s="12" t="s">
        <v>349</v>
      </c>
      <c r="H48" s="12" t="s">
        <v>339</v>
      </c>
      <c r="I48" s="97" t="s">
        <v>340</v>
      </c>
      <c r="J48" s="60" t="s">
        <v>341</v>
      </c>
      <c r="K48" s="10">
        <v>11237</v>
      </c>
      <c r="L48" s="29">
        <v>0</v>
      </c>
      <c r="M48" s="17">
        <v>0.84373372226273602</v>
      </c>
      <c r="N48" s="17"/>
      <c r="O48" s="29">
        <v>50768</v>
      </c>
      <c r="P48" s="17"/>
      <c r="Q48" s="102">
        <v>175</v>
      </c>
      <c r="R48" s="21">
        <v>97107</v>
      </c>
      <c r="S48" s="21">
        <v>4503</v>
      </c>
      <c r="T48" s="103">
        <v>92604</v>
      </c>
      <c r="U48" s="6">
        <v>182</v>
      </c>
      <c r="V48" s="103">
        <v>3</v>
      </c>
      <c r="W48" s="6">
        <v>3</v>
      </c>
      <c r="X48" s="104">
        <v>0</v>
      </c>
      <c r="Y48" s="104">
        <v>3</v>
      </c>
    </row>
    <row r="49" spans="1:25" customFormat="1" x14ac:dyDescent="0.25">
      <c r="A49" s="2"/>
      <c r="B49" s="24" t="s">
        <v>342</v>
      </c>
      <c r="C49" s="24" t="s">
        <v>41</v>
      </c>
      <c r="D49" s="11" t="s">
        <v>380</v>
      </c>
      <c r="E49" s="12" t="s">
        <v>325</v>
      </c>
      <c r="F49" s="12" t="s">
        <v>338</v>
      </c>
      <c r="G49" s="12" t="s">
        <v>326</v>
      </c>
      <c r="H49" s="12" t="s">
        <v>339</v>
      </c>
      <c r="I49" s="97" t="s">
        <v>340</v>
      </c>
      <c r="J49" s="60" t="s">
        <v>341</v>
      </c>
      <c r="K49" s="10">
        <v>7158</v>
      </c>
      <c r="L49" s="29">
        <v>0</v>
      </c>
      <c r="M49" s="17">
        <v>0.88816267247639802</v>
      </c>
      <c r="N49" s="17"/>
      <c r="O49" s="29">
        <v>32039</v>
      </c>
      <c r="P49" s="17"/>
      <c r="Q49" s="102">
        <v>212</v>
      </c>
      <c r="R49" s="100">
        <v>62621</v>
      </c>
      <c r="S49" s="100">
        <v>3094</v>
      </c>
      <c r="T49" s="103">
        <v>59527</v>
      </c>
      <c r="U49" s="6">
        <v>213</v>
      </c>
      <c r="V49" s="103">
        <v>4</v>
      </c>
      <c r="W49" s="6">
        <v>4</v>
      </c>
      <c r="X49" s="104">
        <v>0</v>
      </c>
      <c r="Y49" s="104">
        <v>4</v>
      </c>
    </row>
    <row r="50" spans="1:25" customFormat="1" ht="45.75" x14ac:dyDescent="0.25">
      <c r="A50" s="2"/>
      <c r="B50" s="24" t="s">
        <v>342</v>
      </c>
      <c r="C50" s="24" t="s">
        <v>42</v>
      </c>
      <c r="D50" s="11" t="s">
        <v>381</v>
      </c>
      <c r="E50" s="12" t="s">
        <v>325</v>
      </c>
      <c r="F50" s="12" t="s">
        <v>338</v>
      </c>
      <c r="G50" s="12" t="s">
        <v>349</v>
      </c>
      <c r="H50" s="12" t="s">
        <v>339</v>
      </c>
      <c r="I50" s="97" t="s">
        <v>382</v>
      </c>
      <c r="J50" s="60" t="s">
        <v>341</v>
      </c>
      <c r="K50" s="10">
        <v>11325</v>
      </c>
      <c r="L50" s="29">
        <v>0</v>
      </c>
      <c r="M50" s="17">
        <v>0.8789287706899761</v>
      </c>
      <c r="N50" s="17"/>
      <c r="O50" s="29">
        <v>38964</v>
      </c>
      <c r="P50" s="17"/>
      <c r="Q50" s="102">
        <v>173</v>
      </c>
      <c r="R50" s="21">
        <v>53283</v>
      </c>
      <c r="S50" s="21">
        <v>4640</v>
      </c>
      <c r="T50" s="103">
        <v>48643</v>
      </c>
      <c r="U50" s="6">
        <v>227</v>
      </c>
      <c r="V50" s="103">
        <v>3</v>
      </c>
      <c r="W50" s="6">
        <v>4</v>
      </c>
      <c r="X50" s="104">
        <v>-1</v>
      </c>
      <c r="Y50" s="104">
        <v>3</v>
      </c>
    </row>
    <row r="51" spans="1:25" customFormat="1" x14ac:dyDescent="0.25">
      <c r="A51" s="2"/>
      <c r="B51" s="24" t="s">
        <v>355</v>
      </c>
      <c r="C51" s="24" t="s">
        <v>43</v>
      </c>
      <c r="D51" s="11" t="s">
        <v>383</v>
      </c>
      <c r="E51" s="12" t="s">
        <v>325</v>
      </c>
      <c r="F51" s="12" t="s">
        <v>338</v>
      </c>
      <c r="G51" s="12" t="s">
        <v>349</v>
      </c>
      <c r="H51" s="12" t="s">
        <v>339</v>
      </c>
      <c r="I51" s="97" t="s">
        <v>340</v>
      </c>
      <c r="J51" s="60" t="s">
        <v>346</v>
      </c>
      <c r="K51" s="10">
        <v>6800</v>
      </c>
      <c r="L51" s="29">
        <v>0</v>
      </c>
      <c r="M51" s="17">
        <v>0.93972999035679805</v>
      </c>
      <c r="N51" s="17"/>
      <c r="O51" s="29">
        <v>44792</v>
      </c>
      <c r="P51" s="17"/>
      <c r="Q51" s="102">
        <v>217</v>
      </c>
      <c r="R51" s="100">
        <v>85313</v>
      </c>
      <c r="S51" s="100">
        <v>2185</v>
      </c>
      <c r="T51" s="103">
        <v>83128</v>
      </c>
      <c r="U51" s="6">
        <v>188</v>
      </c>
      <c r="V51" s="103">
        <v>4</v>
      </c>
      <c r="W51" s="6">
        <v>3</v>
      </c>
      <c r="X51" s="104">
        <v>1</v>
      </c>
      <c r="Y51" s="104">
        <v>3</v>
      </c>
    </row>
    <row r="52" spans="1:25" customFormat="1" x14ac:dyDescent="0.25">
      <c r="A52" s="2"/>
      <c r="B52" s="24" t="s">
        <v>355</v>
      </c>
      <c r="C52" s="24" t="s">
        <v>44</v>
      </c>
      <c r="D52" s="11" t="s">
        <v>384</v>
      </c>
      <c r="E52" s="12" t="s">
        <v>325</v>
      </c>
      <c r="F52" s="12" t="s">
        <v>338</v>
      </c>
      <c r="G52" s="12" t="s">
        <v>326</v>
      </c>
      <c r="H52" s="12" t="s">
        <v>339</v>
      </c>
      <c r="I52" s="97" t="s">
        <v>340</v>
      </c>
      <c r="J52" s="60" t="s">
        <v>346</v>
      </c>
      <c r="K52" s="10">
        <v>6149</v>
      </c>
      <c r="L52" s="29">
        <v>0</v>
      </c>
      <c r="M52" s="17">
        <v>0.91852461469399993</v>
      </c>
      <c r="N52" s="17"/>
      <c r="O52" s="29">
        <v>31476</v>
      </c>
      <c r="P52" s="17"/>
      <c r="Q52" s="102">
        <v>222</v>
      </c>
      <c r="R52" s="100">
        <v>63976</v>
      </c>
      <c r="S52" s="100">
        <v>1629</v>
      </c>
      <c r="T52" s="103">
        <v>62347</v>
      </c>
      <c r="U52" s="6">
        <v>208</v>
      </c>
      <c r="V52" s="103">
        <v>4</v>
      </c>
      <c r="W52" s="6">
        <v>4</v>
      </c>
      <c r="X52" s="104">
        <v>0</v>
      </c>
      <c r="Y52" s="104">
        <v>4</v>
      </c>
    </row>
    <row r="53" spans="1:25" customFormat="1" x14ac:dyDescent="0.25">
      <c r="A53" s="2"/>
      <c r="B53" s="24" t="s">
        <v>342</v>
      </c>
      <c r="C53" s="24" t="s">
        <v>45</v>
      </c>
      <c r="D53" s="11" t="s">
        <v>385</v>
      </c>
      <c r="E53" s="12" t="s">
        <v>325</v>
      </c>
      <c r="F53" s="12" t="s">
        <v>338</v>
      </c>
      <c r="G53" s="12" t="s">
        <v>349</v>
      </c>
      <c r="H53" s="12" t="s">
        <v>339</v>
      </c>
      <c r="I53" s="97" t="s">
        <v>340</v>
      </c>
      <c r="J53" s="60" t="s">
        <v>341</v>
      </c>
      <c r="K53" s="10">
        <v>13089</v>
      </c>
      <c r="L53" s="29">
        <v>0</v>
      </c>
      <c r="M53" s="17">
        <v>0.80715106260769709</v>
      </c>
      <c r="N53" s="17"/>
      <c r="O53" s="29">
        <v>83565</v>
      </c>
      <c r="P53" s="17"/>
      <c r="Q53" s="102">
        <v>159</v>
      </c>
      <c r="R53" s="21">
        <v>114819</v>
      </c>
      <c r="S53" s="21">
        <v>5262</v>
      </c>
      <c r="T53" s="103">
        <v>109557</v>
      </c>
      <c r="U53" s="6">
        <v>165</v>
      </c>
      <c r="V53" s="103">
        <v>3</v>
      </c>
      <c r="W53" s="6">
        <v>3</v>
      </c>
      <c r="X53" s="104">
        <v>0</v>
      </c>
      <c r="Y53" s="104">
        <v>3</v>
      </c>
    </row>
    <row r="54" spans="1:25" customFormat="1" x14ac:dyDescent="0.25">
      <c r="A54" s="2"/>
      <c r="B54" s="24" t="s">
        <v>344</v>
      </c>
      <c r="C54" s="24" t="s">
        <v>46</v>
      </c>
      <c r="D54" s="11" t="s">
        <v>386</v>
      </c>
      <c r="E54" s="12" t="s">
        <v>325</v>
      </c>
      <c r="F54" s="12" t="s">
        <v>338</v>
      </c>
      <c r="G54" s="12" t="s">
        <v>349</v>
      </c>
      <c r="H54" s="12" t="s">
        <v>339</v>
      </c>
      <c r="I54" s="97" t="s">
        <v>340</v>
      </c>
      <c r="J54" s="60" t="s">
        <v>346</v>
      </c>
      <c r="K54" s="10">
        <v>7699</v>
      </c>
      <c r="L54" s="29">
        <v>0</v>
      </c>
      <c r="M54" s="17">
        <v>0.52577545577436002</v>
      </c>
      <c r="N54" s="17"/>
      <c r="O54" s="29">
        <v>26284</v>
      </c>
      <c r="P54" s="17"/>
      <c r="Q54" s="102">
        <v>207</v>
      </c>
      <c r="R54" s="21">
        <v>57664</v>
      </c>
      <c r="S54" s="21">
        <v>4086</v>
      </c>
      <c r="T54" s="103">
        <v>53578</v>
      </c>
      <c r="U54" s="6">
        <v>221</v>
      </c>
      <c r="V54" s="103">
        <v>4</v>
      </c>
      <c r="W54" s="6">
        <v>4</v>
      </c>
      <c r="X54" s="104">
        <v>0</v>
      </c>
      <c r="Y54" s="104">
        <v>4</v>
      </c>
    </row>
    <row r="55" spans="1:25" customFormat="1" ht="45.75" x14ac:dyDescent="0.25">
      <c r="A55" s="2"/>
      <c r="B55" s="24" t="s">
        <v>342</v>
      </c>
      <c r="C55" s="24" t="s">
        <v>47</v>
      </c>
      <c r="D55" s="11" t="s">
        <v>387</v>
      </c>
      <c r="E55" s="12" t="s">
        <v>325</v>
      </c>
      <c r="F55" s="12" t="s">
        <v>338</v>
      </c>
      <c r="G55" s="12" t="s">
        <v>349</v>
      </c>
      <c r="H55" s="12" t="s">
        <v>339</v>
      </c>
      <c r="I55" s="97" t="s">
        <v>388</v>
      </c>
      <c r="J55" s="60" t="s">
        <v>346</v>
      </c>
      <c r="K55" s="10">
        <v>21770</v>
      </c>
      <c r="L55" s="29">
        <v>0</v>
      </c>
      <c r="M55" s="17">
        <v>0.51577921286706507</v>
      </c>
      <c r="N55" s="17"/>
      <c r="O55" s="29">
        <v>117964</v>
      </c>
      <c r="P55" s="17"/>
      <c r="Q55" s="102">
        <v>116</v>
      </c>
      <c r="R55" s="21">
        <v>210229</v>
      </c>
      <c r="S55" s="21">
        <v>13642</v>
      </c>
      <c r="T55" s="103">
        <v>196587</v>
      </c>
      <c r="U55" s="6">
        <v>108</v>
      </c>
      <c r="V55" s="103">
        <v>2</v>
      </c>
      <c r="W55" s="6">
        <v>2</v>
      </c>
      <c r="X55" s="104">
        <v>0</v>
      </c>
      <c r="Y55" s="104">
        <v>2</v>
      </c>
    </row>
    <row r="56" spans="1:25" customFormat="1" x14ac:dyDescent="0.25">
      <c r="A56" s="2"/>
      <c r="B56" s="24" t="s">
        <v>336</v>
      </c>
      <c r="C56" s="24" t="s">
        <v>48</v>
      </c>
      <c r="D56" s="11" t="s">
        <v>389</v>
      </c>
      <c r="E56" s="12" t="s">
        <v>325</v>
      </c>
      <c r="F56" s="12" t="s">
        <v>338</v>
      </c>
      <c r="G56" s="12" t="s">
        <v>326</v>
      </c>
      <c r="H56" s="12" t="s">
        <v>339</v>
      </c>
      <c r="I56" s="97" t="s">
        <v>340</v>
      </c>
      <c r="J56" s="60" t="s">
        <v>346</v>
      </c>
      <c r="K56" s="10">
        <v>197204</v>
      </c>
      <c r="L56" s="29">
        <v>0</v>
      </c>
      <c r="M56" s="17">
        <v>0.51904533554524501</v>
      </c>
      <c r="N56" s="17"/>
      <c r="O56" s="29">
        <v>363230</v>
      </c>
      <c r="P56" s="17"/>
      <c r="Q56" s="102">
        <v>11</v>
      </c>
      <c r="R56" s="21">
        <v>988773</v>
      </c>
      <c r="S56" s="21">
        <v>86581</v>
      </c>
      <c r="T56" s="103">
        <v>902192</v>
      </c>
      <c r="U56" s="6">
        <v>18</v>
      </c>
      <c r="V56" s="103">
        <v>1</v>
      </c>
      <c r="W56" s="6">
        <v>1</v>
      </c>
      <c r="X56" s="104">
        <v>0</v>
      </c>
      <c r="Y56" s="104">
        <v>1</v>
      </c>
    </row>
    <row r="57" spans="1:25" customFormat="1" x14ac:dyDescent="0.25">
      <c r="A57" s="2"/>
      <c r="B57" s="24" t="s">
        <v>355</v>
      </c>
      <c r="C57" s="24" t="s">
        <v>49</v>
      </c>
      <c r="D57" s="11" t="s">
        <v>390</v>
      </c>
      <c r="E57" s="12" t="s">
        <v>325</v>
      </c>
      <c r="F57" s="12" t="s">
        <v>338</v>
      </c>
      <c r="G57" s="12" t="s">
        <v>349</v>
      </c>
      <c r="H57" s="12" t="s">
        <v>339</v>
      </c>
      <c r="I57" s="97" t="s">
        <v>340</v>
      </c>
      <c r="J57" s="60" t="s">
        <v>346</v>
      </c>
      <c r="K57" s="10">
        <v>75113</v>
      </c>
      <c r="L57" s="29">
        <v>0</v>
      </c>
      <c r="M57" s="17">
        <v>0.58994350088440906</v>
      </c>
      <c r="N57" s="17"/>
      <c r="O57" s="29">
        <v>164720</v>
      </c>
      <c r="P57" s="17"/>
      <c r="Q57" s="102">
        <v>30</v>
      </c>
      <c r="R57" s="21">
        <v>410918</v>
      </c>
      <c r="S57" s="21">
        <v>23658</v>
      </c>
      <c r="T57" s="103">
        <v>387260</v>
      </c>
      <c r="U57" s="6">
        <v>53</v>
      </c>
      <c r="V57" s="103">
        <v>1</v>
      </c>
      <c r="W57" s="6">
        <v>1</v>
      </c>
      <c r="X57" s="104">
        <v>0</v>
      </c>
      <c r="Y57" s="104">
        <v>1</v>
      </c>
    </row>
    <row r="58" spans="1:25" customFormat="1" x14ac:dyDescent="0.25">
      <c r="A58" s="2"/>
      <c r="B58" s="24" t="s">
        <v>352</v>
      </c>
      <c r="C58" s="24" t="s">
        <v>50</v>
      </c>
      <c r="D58" s="11" t="s">
        <v>391</v>
      </c>
      <c r="E58" s="12" t="s">
        <v>325</v>
      </c>
      <c r="F58" s="12" t="s">
        <v>338</v>
      </c>
      <c r="G58" s="12" t="s">
        <v>326</v>
      </c>
      <c r="H58" s="12" t="s">
        <v>339</v>
      </c>
      <c r="I58" s="97" t="s">
        <v>340</v>
      </c>
      <c r="J58" s="60" t="s">
        <v>346</v>
      </c>
      <c r="K58" s="10">
        <v>241730</v>
      </c>
      <c r="L58" s="29">
        <v>0</v>
      </c>
      <c r="M58" s="17">
        <v>0.29120923832633</v>
      </c>
      <c r="N58" s="17"/>
      <c r="O58" s="29">
        <v>938193</v>
      </c>
      <c r="P58" s="17"/>
      <c r="Q58" s="102">
        <v>8</v>
      </c>
      <c r="R58" s="100">
        <v>2102395</v>
      </c>
      <c r="S58" s="100">
        <v>259738</v>
      </c>
      <c r="T58" s="103">
        <v>1842657</v>
      </c>
      <c r="U58" s="6">
        <v>9</v>
      </c>
      <c r="V58" s="103">
        <v>1</v>
      </c>
      <c r="W58" s="6">
        <v>1</v>
      </c>
      <c r="X58" s="104">
        <v>0</v>
      </c>
      <c r="Y58" s="104">
        <v>1</v>
      </c>
    </row>
    <row r="59" spans="1:25" customFormat="1" x14ac:dyDescent="0.25">
      <c r="A59" s="2"/>
      <c r="B59" s="24" t="s">
        <v>344</v>
      </c>
      <c r="C59" s="24" t="s">
        <v>51</v>
      </c>
      <c r="D59" s="11" t="s">
        <v>392</v>
      </c>
      <c r="E59" s="12" t="s">
        <v>325</v>
      </c>
      <c r="F59" s="12" t="s">
        <v>338</v>
      </c>
      <c r="G59" s="12" t="s">
        <v>326</v>
      </c>
      <c r="H59" s="12" t="s">
        <v>339</v>
      </c>
      <c r="I59" s="97" t="s">
        <v>340</v>
      </c>
      <c r="J59" s="60" t="s">
        <v>346</v>
      </c>
      <c r="K59" s="10">
        <v>7183</v>
      </c>
      <c r="L59" s="29">
        <v>0</v>
      </c>
      <c r="M59" s="17">
        <v>0.91608324542054309</v>
      </c>
      <c r="N59" s="17"/>
      <c r="O59" s="29">
        <v>22914</v>
      </c>
      <c r="P59" s="17"/>
      <c r="Q59" s="102">
        <v>211</v>
      </c>
      <c r="R59" s="21">
        <v>47683</v>
      </c>
      <c r="S59" s="21">
        <v>3541</v>
      </c>
      <c r="T59" s="103">
        <v>44142</v>
      </c>
      <c r="U59" s="6">
        <v>233</v>
      </c>
      <c r="V59" s="103">
        <v>4</v>
      </c>
      <c r="W59" s="6">
        <v>4</v>
      </c>
      <c r="X59" s="104">
        <v>0</v>
      </c>
      <c r="Y59" s="104">
        <v>4</v>
      </c>
    </row>
    <row r="60" spans="1:25" customFormat="1" x14ac:dyDescent="0.25">
      <c r="A60" s="2"/>
      <c r="B60" s="24" t="s">
        <v>350</v>
      </c>
      <c r="C60" s="24" t="s">
        <v>52</v>
      </c>
      <c r="D60" s="11" t="s">
        <v>393</v>
      </c>
      <c r="E60" s="12" t="s">
        <v>325</v>
      </c>
      <c r="F60" s="12" t="s">
        <v>338</v>
      </c>
      <c r="G60" s="12" t="s">
        <v>326</v>
      </c>
      <c r="H60" s="12" t="s">
        <v>339</v>
      </c>
      <c r="I60" s="97" t="s">
        <v>340</v>
      </c>
      <c r="J60" s="60" t="s">
        <v>346</v>
      </c>
      <c r="K60" s="10">
        <v>12444</v>
      </c>
      <c r="L60" s="29">
        <v>0</v>
      </c>
      <c r="M60" s="17">
        <v>0.30226266601082102</v>
      </c>
      <c r="N60" s="17"/>
      <c r="O60" s="29">
        <v>149186</v>
      </c>
      <c r="P60" s="17"/>
      <c r="Q60" s="102">
        <v>164</v>
      </c>
      <c r="R60" s="100">
        <v>227138</v>
      </c>
      <c r="S60" s="100">
        <v>14634</v>
      </c>
      <c r="T60" s="103">
        <v>212504</v>
      </c>
      <c r="U60" s="6">
        <v>97</v>
      </c>
      <c r="V60" s="103">
        <v>3</v>
      </c>
      <c r="W60" s="6">
        <v>2</v>
      </c>
      <c r="X60" s="104">
        <v>1</v>
      </c>
      <c r="Y60" s="104">
        <v>2</v>
      </c>
    </row>
    <row r="61" spans="1:25" customFormat="1" x14ac:dyDescent="0.25">
      <c r="A61" s="2"/>
      <c r="B61" s="24" t="s">
        <v>347</v>
      </c>
      <c r="C61" s="24" t="s">
        <v>53</v>
      </c>
      <c r="D61" s="11" t="s">
        <v>394</v>
      </c>
      <c r="E61" s="12" t="s">
        <v>325</v>
      </c>
      <c r="F61" s="12" t="s">
        <v>338</v>
      </c>
      <c r="G61" s="12" t="s">
        <v>349</v>
      </c>
      <c r="H61" s="12" t="s">
        <v>339</v>
      </c>
      <c r="I61" s="97" t="s">
        <v>340</v>
      </c>
      <c r="J61" s="60" t="s">
        <v>346</v>
      </c>
      <c r="K61" s="10">
        <v>17199</v>
      </c>
      <c r="L61" s="29">
        <v>0</v>
      </c>
      <c r="M61" s="17">
        <v>0.67384411623053508</v>
      </c>
      <c r="N61" s="17"/>
      <c r="O61" s="29">
        <v>71744</v>
      </c>
      <c r="P61" s="17"/>
      <c r="Q61" s="102">
        <v>129</v>
      </c>
      <c r="R61" s="21">
        <v>134977</v>
      </c>
      <c r="S61" s="21">
        <v>5594</v>
      </c>
      <c r="T61" s="103">
        <v>129383</v>
      </c>
      <c r="U61" s="6">
        <v>144</v>
      </c>
      <c r="V61" s="103">
        <v>2</v>
      </c>
      <c r="W61" s="6">
        <v>3</v>
      </c>
      <c r="X61" s="104">
        <v>-1</v>
      </c>
      <c r="Y61" s="104">
        <v>2</v>
      </c>
    </row>
    <row r="62" spans="1:25" customFormat="1" x14ac:dyDescent="0.25">
      <c r="A62" s="2"/>
      <c r="B62" s="24" t="s">
        <v>347</v>
      </c>
      <c r="C62" s="24" t="s">
        <v>54</v>
      </c>
      <c r="D62" s="11" t="s">
        <v>395</v>
      </c>
      <c r="E62" s="12" t="s">
        <v>325</v>
      </c>
      <c r="F62" s="12" t="s">
        <v>338</v>
      </c>
      <c r="G62" s="12" t="s">
        <v>349</v>
      </c>
      <c r="H62" s="12" t="s">
        <v>339</v>
      </c>
      <c r="I62" s="97" t="s">
        <v>340</v>
      </c>
      <c r="J62" s="60" t="s">
        <v>341</v>
      </c>
      <c r="K62" s="10">
        <v>12507</v>
      </c>
      <c r="L62" s="29">
        <v>0</v>
      </c>
      <c r="M62" s="17">
        <v>0.88401749976729005</v>
      </c>
      <c r="N62" s="17"/>
      <c r="O62" s="29">
        <v>31940</v>
      </c>
      <c r="P62" s="17"/>
      <c r="Q62" s="102">
        <v>163</v>
      </c>
      <c r="R62" s="21">
        <v>72462</v>
      </c>
      <c r="S62" s="21">
        <v>4922</v>
      </c>
      <c r="T62" s="103">
        <v>67540</v>
      </c>
      <c r="U62" s="6">
        <v>201</v>
      </c>
      <c r="V62" s="103">
        <v>3</v>
      </c>
      <c r="W62" s="6">
        <v>4</v>
      </c>
      <c r="X62" s="104">
        <v>-1</v>
      </c>
      <c r="Y62" s="104">
        <v>3</v>
      </c>
    </row>
    <row r="63" spans="1:25" customFormat="1" x14ac:dyDescent="0.25">
      <c r="A63" s="2"/>
      <c r="B63" s="24" t="s">
        <v>342</v>
      </c>
      <c r="C63" s="24" t="s">
        <v>55</v>
      </c>
      <c r="D63" s="11" t="s">
        <v>396</v>
      </c>
      <c r="E63" s="12" t="s">
        <v>325</v>
      </c>
      <c r="F63" s="12" t="s">
        <v>338</v>
      </c>
      <c r="G63" s="12" t="s">
        <v>349</v>
      </c>
      <c r="H63" s="12" t="s">
        <v>339</v>
      </c>
      <c r="I63" s="97" t="s">
        <v>340</v>
      </c>
      <c r="J63" s="60" t="s">
        <v>341</v>
      </c>
      <c r="K63" s="10">
        <v>8520</v>
      </c>
      <c r="L63" s="29">
        <v>0</v>
      </c>
      <c r="M63" s="17">
        <v>0.80431177446102808</v>
      </c>
      <c r="N63" s="17"/>
      <c r="O63" s="29">
        <v>28441</v>
      </c>
      <c r="P63" s="17"/>
      <c r="Q63" s="102">
        <v>198</v>
      </c>
      <c r="R63" s="21">
        <v>46479</v>
      </c>
      <c r="S63" s="21">
        <v>2509</v>
      </c>
      <c r="T63" s="103">
        <v>43970</v>
      </c>
      <c r="U63" s="6">
        <v>234</v>
      </c>
      <c r="V63" s="103">
        <v>4</v>
      </c>
      <c r="W63" s="6">
        <v>4</v>
      </c>
      <c r="X63" s="104">
        <v>0</v>
      </c>
      <c r="Y63" s="104">
        <v>4</v>
      </c>
    </row>
    <row r="64" spans="1:25" customFormat="1" x14ac:dyDescent="0.25">
      <c r="A64" s="2"/>
      <c r="B64" s="24" t="s">
        <v>342</v>
      </c>
      <c r="C64" s="24" t="s">
        <v>56</v>
      </c>
      <c r="D64" s="11" t="s">
        <v>397</v>
      </c>
      <c r="E64" s="12" t="s">
        <v>325</v>
      </c>
      <c r="F64" s="12" t="s">
        <v>338</v>
      </c>
      <c r="G64" s="12" t="s">
        <v>326</v>
      </c>
      <c r="H64" s="12" t="s">
        <v>339</v>
      </c>
      <c r="I64" s="97" t="s">
        <v>340</v>
      </c>
      <c r="J64" s="60" t="s">
        <v>341</v>
      </c>
      <c r="K64" s="10">
        <v>8973</v>
      </c>
      <c r="L64" s="29">
        <v>0</v>
      </c>
      <c r="M64" s="17">
        <v>0.57215856522316599</v>
      </c>
      <c r="N64" s="17"/>
      <c r="O64" s="29">
        <v>31704</v>
      </c>
      <c r="P64" s="17"/>
      <c r="Q64" s="102">
        <v>191</v>
      </c>
      <c r="R64" s="21">
        <v>60116</v>
      </c>
      <c r="S64" s="21">
        <v>3655</v>
      </c>
      <c r="T64" s="103">
        <v>56461</v>
      </c>
      <c r="U64" s="6">
        <v>215</v>
      </c>
      <c r="V64" s="103">
        <v>3</v>
      </c>
      <c r="W64" s="6">
        <v>4</v>
      </c>
      <c r="X64" s="104">
        <v>-1</v>
      </c>
      <c r="Y64" s="104">
        <v>3</v>
      </c>
    </row>
    <row r="65" spans="1:25" customFormat="1" x14ac:dyDescent="0.25">
      <c r="A65" s="2"/>
      <c r="B65" s="24" t="s">
        <v>344</v>
      </c>
      <c r="C65" s="24" t="s">
        <v>57</v>
      </c>
      <c r="D65" s="11" t="s">
        <v>398</v>
      </c>
      <c r="E65" s="12" t="s">
        <v>325</v>
      </c>
      <c r="F65" s="12" t="s">
        <v>338</v>
      </c>
      <c r="G65" s="12" t="s">
        <v>349</v>
      </c>
      <c r="H65" s="12" t="s">
        <v>339</v>
      </c>
      <c r="I65" s="97" t="s">
        <v>340</v>
      </c>
      <c r="J65" s="60" t="s">
        <v>346</v>
      </c>
      <c r="K65" s="10">
        <v>8469</v>
      </c>
      <c r="L65" s="29">
        <v>0</v>
      </c>
      <c r="M65" s="17">
        <v>0.36589181326673403</v>
      </c>
      <c r="N65" s="17"/>
      <c r="O65" s="29">
        <v>66162</v>
      </c>
      <c r="P65" s="17"/>
      <c r="Q65" s="102">
        <v>199</v>
      </c>
      <c r="R65" s="21">
        <v>111872</v>
      </c>
      <c r="S65" s="21">
        <v>2333</v>
      </c>
      <c r="T65" s="103">
        <v>109539</v>
      </c>
      <c r="U65" s="6">
        <v>166</v>
      </c>
      <c r="V65" s="103">
        <v>4</v>
      </c>
      <c r="W65" s="6">
        <v>3</v>
      </c>
      <c r="X65" s="104">
        <v>1</v>
      </c>
      <c r="Y65" s="104">
        <v>3</v>
      </c>
    </row>
    <row r="66" spans="1:25" customFormat="1" x14ac:dyDescent="0.25">
      <c r="A66" s="2"/>
      <c r="B66" s="24" t="s">
        <v>352</v>
      </c>
      <c r="C66" s="24" t="s">
        <v>58</v>
      </c>
      <c r="D66" s="11" t="s">
        <v>399</v>
      </c>
      <c r="E66" s="12" t="s">
        <v>325</v>
      </c>
      <c r="F66" s="12" t="s">
        <v>338</v>
      </c>
      <c r="G66" s="12" t="s">
        <v>326</v>
      </c>
      <c r="H66" s="12" t="s">
        <v>339</v>
      </c>
      <c r="I66" s="97" t="s">
        <v>340</v>
      </c>
      <c r="J66" s="60" t="s">
        <v>346</v>
      </c>
      <c r="K66" s="10">
        <v>160739</v>
      </c>
      <c r="L66" s="29">
        <v>0</v>
      </c>
      <c r="M66" s="17">
        <v>0.59535761821187105</v>
      </c>
      <c r="N66" s="17"/>
      <c r="O66" s="29">
        <v>566188</v>
      </c>
      <c r="P66" s="17"/>
      <c r="Q66" s="102">
        <v>15</v>
      </c>
      <c r="R66" s="21">
        <v>1167550</v>
      </c>
      <c r="S66" s="21">
        <v>101039</v>
      </c>
      <c r="T66" s="103">
        <v>1066511</v>
      </c>
      <c r="U66" s="6">
        <v>15</v>
      </c>
      <c r="V66" s="103">
        <v>1</v>
      </c>
      <c r="W66" s="6">
        <v>1</v>
      </c>
      <c r="X66" s="104">
        <v>0</v>
      </c>
      <c r="Y66" s="104">
        <v>1</v>
      </c>
    </row>
    <row r="67" spans="1:25" customFormat="1" x14ac:dyDescent="0.25">
      <c r="A67" s="2"/>
      <c r="B67" s="24" t="s">
        <v>342</v>
      </c>
      <c r="C67" s="24" t="s">
        <v>59</v>
      </c>
      <c r="D67" s="11" t="s">
        <v>400</v>
      </c>
      <c r="E67" s="12" t="s">
        <v>325</v>
      </c>
      <c r="F67" s="12" t="s">
        <v>338</v>
      </c>
      <c r="G67" s="12" t="s">
        <v>326</v>
      </c>
      <c r="H67" s="12" t="s">
        <v>339</v>
      </c>
      <c r="I67" s="97" t="s">
        <v>340</v>
      </c>
      <c r="J67" s="60" t="s">
        <v>341</v>
      </c>
      <c r="K67" s="10">
        <v>22031</v>
      </c>
      <c r="L67" s="29">
        <v>0</v>
      </c>
      <c r="M67" s="17">
        <v>0.81984175790897995</v>
      </c>
      <c r="N67" s="17"/>
      <c r="O67" s="29">
        <v>72553</v>
      </c>
      <c r="P67" s="17"/>
      <c r="Q67" s="102">
        <v>114</v>
      </c>
      <c r="R67" s="21">
        <v>144006.14004999999</v>
      </c>
      <c r="S67" s="21">
        <v>8329.9380000000001</v>
      </c>
      <c r="T67" s="103">
        <v>135676.20204999999</v>
      </c>
      <c r="U67" s="6">
        <v>138</v>
      </c>
      <c r="V67" s="103">
        <v>2</v>
      </c>
      <c r="W67" s="6">
        <v>3</v>
      </c>
      <c r="X67" s="104">
        <v>-1</v>
      </c>
      <c r="Y67" s="104">
        <v>2</v>
      </c>
    </row>
    <row r="68" spans="1:25" customFormat="1" x14ac:dyDescent="0.25">
      <c r="A68" s="2"/>
      <c r="B68" s="24" t="s">
        <v>342</v>
      </c>
      <c r="C68" s="24" t="s">
        <v>60</v>
      </c>
      <c r="D68" s="11" t="s">
        <v>401</v>
      </c>
      <c r="E68" s="12" t="s">
        <v>325</v>
      </c>
      <c r="F68" s="12" t="s">
        <v>338</v>
      </c>
      <c r="G68" s="12" t="s">
        <v>326</v>
      </c>
      <c r="H68" s="12" t="s">
        <v>339</v>
      </c>
      <c r="I68" s="97" t="s">
        <v>340</v>
      </c>
      <c r="J68" s="60" t="s">
        <v>341</v>
      </c>
      <c r="K68" s="10">
        <v>7067</v>
      </c>
      <c r="L68" s="29">
        <v>0</v>
      </c>
      <c r="M68" s="17">
        <v>0.6471968807964571</v>
      </c>
      <c r="N68" s="17"/>
      <c r="O68" s="29">
        <v>29447</v>
      </c>
      <c r="P68" s="17"/>
      <c r="Q68" s="102">
        <v>215</v>
      </c>
      <c r="R68" s="21">
        <v>52274.8</v>
      </c>
      <c r="S68" s="21">
        <v>2867.2</v>
      </c>
      <c r="T68" s="103">
        <v>49407.600000000006</v>
      </c>
      <c r="U68" s="6">
        <v>226</v>
      </c>
      <c r="V68" s="103">
        <v>4</v>
      </c>
      <c r="W68" s="6">
        <v>4</v>
      </c>
      <c r="X68" s="104">
        <v>0</v>
      </c>
      <c r="Y68" s="104">
        <v>4</v>
      </c>
    </row>
    <row r="69" spans="1:25" customFormat="1" x14ac:dyDescent="0.25">
      <c r="A69" s="2"/>
      <c r="B69" s="24" t="s">
        <v>344</v>
      </c>
      <c r="C69" s="24" t="s">
        <v>61</v>
      </c>
      <c r="D69" s="11" t="s">
        <v>402</v>
      </c>
      <c r="E69" s="12" t="s">
        <v>325</v>
      </c>
      <c r="F69" s="12" t="s">
        <v>338</v>
      </c>
      <c r="G69" s="12" t="s">
        <v>326</v>
      </c>
      <c r="H69" s="12" t="s">
        <v>339</v>
      </c>
      <c r="I69" s="97" t="s">
        <v>340</v>
      </c>
      <c r="J69" s="60" t="s">
        <v>341</v>
      </c>
      <c r="K69" s="10">
        <v>11618</v>
      </c>
      <c r="L69" s="29">
        <v>0</v>
      </c>
      <c r="M69" s="17">
        <v>0.702450811183983</v>
      </c>
      <c r="N69" s="17"/>
      <c r="O69" s="29">
        <v>43535</v>
      </c>
      <c r="P69" s="17"/>
      <c r="Q69" s="102">
        <v>168</v>
      </c>
      <c r="R69" s="100">
        <v>70019</v>
      </c>
      <c r="S69" s="100">
        <v>3520</v>
      </c>
      <c r="T69" s="103">
        <v>66499</v>
      </c>
      <c r="U69" s="6">
        <v>203</v>
      </c>
      <c r="V69" s="103">
        <v>3</v>
      </c>
      <c r="W69" s="6">
        <v>4</v>
      </c>
      <c r="X69" s="104">
        <v>-1</v>
      </c>
      <c r="Y69" s="104">
        <v>3</v>
      </c>
    </row>
    <row r="70" spans="1:25" customFormat="1" x14ac:dyDescent="0.25">
      <c r="A70" s="2"/>
      <c r="B70" s="24" t="s">
        <v>347</v>
      </c>
      <c r="C70" s="24" t="s">
        <v>62</v>
      </c>
      <c r="D70" s="11" t="s">
        <v>403</v>
      </c>
      <c r="E70" s="12" t="s">
        <v>325</v>
      </c>
      <c r="F70" s="12" t="s">
        <v>338</v>
      </c>
      <c r="G70" s="12" t="s">
        <v>349</v>
      </c>
      <c r="H70" s="12" t="s">
        <v>339</v>
      </c>
      <c r="I70" s="97" t="s">
        <v>340</v>
      </c>
      <c r="J70" s="60" t="s">
        <v>341</v>
      </c>
      <c r="K70" s="10">
        <v>16099</v>
      </c>
      <c r="L70" s="29">
        <v>0</v>
      </c>
      <c r="M70" s="17">
        <v>0.92976322898458608</v>
      </c>
      <c r="N70" s="17"/>
      <c r="O70" s="29">
        <v>65468</v>
      </c>
      <c r="P70" s="17"/>
      <c r="Q70" s="102">
        <v>137</v>
      </c>
      <c r="R70" s="21">
        <v>147037</v>
      </c>
      <c r="S70" s="21">
        <v>7164</v>
      </c>
      <c r="T70" s="103">
        <v>139873</v>
      </c>
      <c r="U70" s="6">
        <v>135</v>
      </c>
      <c r="V70" s="103">
        <v>3</v>
      </c>
      <c r="W70" s="6">
        <v>3</v>
      </c>
      <c r="X70" s="104">
        <v>0</v>
      </c>
      <c r="Y70" s="104">
        <v>3</v>
      </c>
    </row>
    <row r="71" spans="1:25" customFormat="1" x14ac:dyDescent="0.25">
      <c r="A71" s="2"/>
      <c r="B71" s="24" t="s">
        <v>342</v>
      </c>
      <c r="C71" s="24" t="s">
        <v>63</v>
      </c>
      <c r="D71" s="11" t="s">
        <v>404</v>
      </c>
      <c r="E71" s="12" t="s">
        <v>325</v>
      </c>
      <c r="F71" s="12" t="s">
        <v>338</v>
      </c>
      <c r="G71" s="12" t="s">
        <v>326</v>
      </c>
      <c r="H71" s="12" t="s">
        <v>339</v>
      </c>
      <c r="I71" s="97" t="s">
        <v>340</v>
      </c>
      <c r="J71" s="60" t="s">
        <v>341</v>
      </c>
      <c r="K71" s="10">
        <v>3451</v>
      </c>
      <c r="L71" s="29">
        <v>0</v>
      </c>
      <c r="M71" s="17">
        <v>0.72812617348854702</v>
      </c>
      <c r="N71" s="17"/>
      <c r="O71" s="29">
        <v>12574</v>
      </c>
      <c r="P71" s="17"/>
      <c r="Q71" s="102">
        <v>244</v>
      </c>
      <c r="R71" s="21">
        <v>26629</v>
      </c>
      <c r="S71" s="21">
        <v>1500</v>
      </c>
      <c r="T71" s="103">
        <v>25129</v>
      </c>
      <c r="U71" s="6">
        <v>254</v>
      </c>
      <c r="V71" s="103">
        <v>4</v>
      </c>
      <c r="W71" s="6">
        <v>4</v>
      </c>
      <c r="X71" s="104">
        <v>0</v>
      </c>
      <c r="Y71" s="104">
        <v>4</v>
      </c>
    </row>
    <row r="72" spans="1:25" customFormat="1" x14ac:dyDescent="0.25">
      <c r="A72" s="2"/>
      <c r="B72" s="24" t="s">
        <v>347</v>
      </c>
      <c r="C72" s="24" t="s">
        <v>64</v>
      </c>
      <c r="D72" s="11" t="s">
        <v>405</v>
      </c>
      <c r="E72" s="12" t="s">
        <v>325</v>
      </c>
      <c r="F72" s="12" t="s">
        <v>338</v>
      </c>
      <c r="G72" s="12" t="s">
        <v>326</v>
      </c>
      <c r="H72" s="12" t="s">
        <v>339</v>
      </c>
      <c r="I72" s="97" t="s">
        <v>340</v>
      </c>
      <c r="J72" s="60" t="s">
        <v>341</v>
      </c>
      <c r="K72" s="10">
        <v>13752</v>
      </c>
      <c r="L72" s="29">
        <v>0</v>
      </c>
      <c r="M72" s="17">
        <v>0.71613172155064608</v>
      </c>
      <c r="N72" s="17"/>
      <c r="O72" s="29">
        <v>56787</v>
      </c>
      <c r="P72" s="17"/>
      <c r="Q72" s="102">
        <v>153</v>
      </c>
      <c r="R72" s="21">
        <v>104459</v>
      </c>
      <c r="S72" s="21">
        <v>6800</v>
      </c>
      <c r="T72" s="103">
        <v>97659</v>
      </c>
      <c r="U72" s="6">
        <v>179</v>
      </c>
      <c r="V72" s="103">
        <v>3</v>
      </c>
      <c r="W72" s="6">
        <v>3</v>
      </c>
      <c r="X72" s="104">
        <v>0</v>
      </c>
      <c r="Y72" s="104">
        <v>3</v>
      </c>
    </row>
    <row r="73" spans="1:25" customFormat="1" x14ac:dyDescent="0.25">
      <c r="A73" s="2"/>
      <c r="B73" s="24" t="s">
        <v>355</v>
      </c>
      <c r="C73" s="24" t="s">
        <v>65</v>
      </c>
      <c r="D73" s="11" t="s">
        <v>406</v>
      </c>
      <c r="E73" s="12" t="s">
        <v>325</v>
      </c>
      <c r="F73" s="12" t="s">
        <v>338</v>
      </c>
      <c r="G73" s="12" t="s">
        <v>349</v>
      </c>
      <c r="H73" s="12" t="s">
        <v>339</v>
      </c>
      <c r="I73" s="97" t="s">
        <v>340</v>
      </c>
      <c r="J73" s="60" t="s">
        <v>346</v>
      </c>
      <c r="K73" s="10">
        <v>25789</v>
      </c>
      <c r="L73" s="29">
        <v>0</v>
      </c>
      <c r="M73" s="17">
        <v>0.78508742547062405</v>
      </c>
      <c r="N73" s="17"/>
      <c r="O73" s="29">
        <v>76743</v>
      </c>
      <c r="P73" s="17"/>
      <c r="Q73" s="102">
        <v>93</v>
      </c>
      <c r="R73" s="100">
        <v>189730</v>
      </c>
      <c r="S73" s="100">
        <v>9675</v>
      </c>
      <c r="T73" s="103">
        <v>180055</v>
      </c>
      <c r="U73" s="6">
        <v>117</v>
      </c>
      <c r="V73" s="103">
        <v>2</v>
      </c>
      <c r="W73" s="6">
        <v>2</v>
      </c>
      <c r="X73" s="104">
        <v>0</v>
      </c>
      <c r="Y73" s="104">
        <v>2</v>
      </c>
    </row>
    <row r="74" spans="1:25" customFormat="1" x14ac:dyDescent="0.25">
      <c r="A74" s="2"/>
      <c r="B74" s="24" t="s">
        <v>344</v>
      </c>
      <c r="C74" s="24" t="s">
        <v>66</v>
      </c>
      <c r="D74" s="11" t="s">
        <v>407</v>
      </c>
      <c r="E74" s="12" t="s">
        <v>325</v>
      </c>
      <c r="F74" s="12" t="s">
        <v>338</v>
      </c>
      <c r="G74" s="12" t="s">
        <v>349</v>
      </c>
      <c r="H74" s="12" t="s">
        <v>339</v>
      </c>
      <c r="I74" s="97" t="s">
        <v>340</v>
      </c>
      <c r="J74" s="60" t="s">
        <v>346</v>
      </c>
      <c r="K74" s="10">
        <v>32415</v>
      </c>
      <c r="L74" s="29">
        <v>0</v>
      </c>
      <c r="M74" s="17">
        <v>0.70076630405658902</v>
      </c>
      <c r="N74" s="17"/>
      <c r="O74" s="29">
        <v>127091</v>
      </c>
      <c r="P74" s="17"/>
      <c r="Q74" s="102">
        <v>76</v>
      </c>
      <c r="R74" s="21">
        <v>237555</v>
      </c>
      <c r="S74" s="21">
        <v>14370</v>
      </c>
      <c r="T74" s="103">
        <v>223185</v>
      </c>
      <c r="U74" s="6">
        <v>92</v>
      </c>
      <c r="V74" s="103">
        <v>2</v>
      </c>
      <c r="W74" s="6">
        <v>2</v>
      </c>
      <c r="X74" s="104">
        <v>0</v>
      </c>
      <c r="Y74" s="104">
        <v>2</v>
      </c>
    </row>
    <row r="75" spans="1:25" customFormat="1" x14ac:dyDescent="0.25">
      <c r="A75" s="2"/>
      <c r="B75" s="24" t="s">
        <v>352</v>
      </c>
      <c r="C75" s="24" t="s">
        <v>67</v>
      </c>
      <c r="D75" s="11" t="s">
        <v>408</v>
      </c>
      <c r="E75" s="12" t="s">
        <v>325</v>
      </c>
      <c r="F75" s="12" t="s">
        <v>338</v>
      </c>
      <c r="G75" s="12" t="s">
        <v>326</v>
      </c>
      <c r="H75" s="12" t="s">
        <v>339</v>
      </c>
      <c r="I75" s="97" t="s">
        <v>340</v>
      </c>
      <c r="J75" s="60" t="s">
        <v>346</v>
      </c>
      <c r="K75" s="10">
        <v>65919</v>
      </c>
      <c r="L75" s="29">
        <v>0</v>
      </c>
      <c r="M75" s="17">
        <v>0.60599185729857996</v>
      </c>
      <c r="N75" s="17"/>
      <c r="O75" s="29">
        <v>293781</v>
      </c>
      <c r="P75" s="17"/>
      <c r="Q75" s="102">
        <v>35</v>
      </c>
      <c r="R75" s="21">
        <v>571589</v>
      </c>
      <c r="S75" s="21">
        <v>38710</v>
      </c>
      <c r="T75" s="103">
        <v>532879</v>
      </c>
      <c r="U75" s="6">
        <v>34</v>
      </c>
      <c r="V75" s="103">
        <v>1</v>
      </c>
      <c r="W75" s="6">
        <v>1</v>
      </c>
      <c r="X75" s="104">
        <v>0</v>
      </c>
      <c r="Y75" s="104">
        <v>1</v>
      </c>
    </row>
    <row r="76" spans="1:25" customFormat="1" x14ac:dyDescent="0.25">
      <c r="A76" s="2"/>
      <c r="B76" s="24" t="s">
        <v>344</v>
      </c>
      <c r="C76" s="24" t="s">
        <v>68</v>
      </c>
      <c r="D76" s="11" t="s">
        <v>409</v>
      </c>
      <c r="E76" s="12" t="s">
        <v>325</v>
      </c>
      <c r="F76" s="12" t="s">
        <v>338</v>
      </c>
      <c r="G76" s="12" t="s">
        <v>349</v>
      </c>
      <c r="H76" s="12" t="s">
        <v>339</v>
      </c>
      <c r="I76" s="97" t="s">
        <v>340</v>
      </c>
      <c r="J76" s="60" t="s">
        <v>346</v>
      </c>
      <c r="K76" s="10">
        <v>31918</v>
      </c>
      <c r="L76" s="29">
        <v>0</v>
      </c>
      <c r="M76" s="17">
        <v>0.78072375492655</v>
      </c>
      <c r="N76" s="17"/>
      <c r="O76" s="29">
        <v>105604</v>
      </c>
      <c r="P76" s="17"/>
      <c r="Q76" s="102">
        <v>78</v>
      </c>
      <c r="R76" s="21">
        <v>218212</v>
      </c>
      <c r="S76" s="21">
        <v>15647</v>
      </c>
      <c r="T76" s="103">
        <v>202565</v>
      </c>
      <c r="U76" s="6">
        <v>103</v>
      </c>
      <c r="V76" s="103">
        <v>2</v>
      </c>
      <c r="W76" s="6">
        <v>2</v>
      </c>
      <c r="X76" s="104">
        <v>0</v>
      </c>
      <c r="Y76" s="104">
        <v>2</v>
      </c>
    </row>
    <row r="77" spans="1:25" customFormat="1" x14ac:dyDescent="0.25">
      <c r="A77" s="2"/>
      <c r="B77" s="24" t="s">
        <v>344</v>
      </c>
      <c r="C77" s="24" t="s">
        <v>69</v>
      </c>
      <c r="D77" s="11" t="s">
        <v>410</v>
      </c>
      <c r="E77" s="12" t="s">
        <v>325</v>
      </c>
      <c r="F77" s="12" t="s">
        <v>338</v>
      </c>
      <c r="G77" s="12" t="s">
        <v>326</v>
      </c>
      <c r="H77" s="12" t="s">
        <v>339</v>
      </c>
      <c r="I77" s="97" t="s">
        <v>340</v>
      </c>
      <c r="J77" s="60" t="s">
        <v>346</v>
      </c>
      <c r="K77" s="10">
        <v>5131</v>
      </c>
      <c r="L77" s="29">
        <v>0</v>
      </c>
      <c r="M77" s="17">
        <v>0.53581367470137409</v>
      </c>
      <c r="N77" s="17"/>
      <c r="O77" s="29">
        <v>28207</v>
      </c>
      <c r="P77" s="17"/>
      <c r="Q77" s="102">
        <v>228</v>
      </c>
      <c r="R77" s="21">
        <v>52315</v>
      </c>
      <c r="S77" s="21">
        <v>2225</v>
      </c>
      <c r="T77" s="103">
        <v>50090</v>
      </c>
      <c r="U77" s="6">
        <v>224</v>
      </c>
      <c r="V77" s="103">
        <v>4</v>
      </c>
      <c r="W77" s="6">
        <v>4</v>
      </c>
      <c r="X77" s="104">
        <v>0</v>
      </c>
      <c r="Y77" s="104">
        <v>4</v>
      </c>
    </row>
    <row r="78" spans="1:25" customFormat="1" x14ac:dyDescent="0.25">
      <c r="A78" s="2"/>
      <c r="B78" s="24" t="s">
        <v>342</v>
      </c>
      <c r="C78" s="24" t="s">
        <v>70</v>
      </c>
      <c r="D78" s="11" t="s">
        <v>411</v>
      </c>
      <c r="E78" s="12" t="s">
        <v>325</v>
      </c>
      <c r="F78" s="12" t="s">
        <v>338</v>
      </c>
      <c r="G78" s="12" t="s">
        <v>349</v>
      </c>
      <c r="H78" s="12" t="s">
        <v>339</v>
      </c>
      <c r="I78" s="97" t="s">
        <v>340</v>
      </c>
      <c r="J78" s="60" t="s">
        <v>346</v>
      </c>
      <c r="K78" s="10">
        <v>22483</v>
      </c>
      <c r="L78" s="29">
        <v>0</v>
      </c>
      <c r="M78" s="17">
        <v>0.48944177294585001</v>
      </c>
      <c r="N78" s="17"/>
      <c r="O78" s="29">
        <v>123248</v>
      </c>
      <c r="P78" s="17"/>
      <c r="Q78" s="102">
        <v>110</v>
      </c>
      <c r="R78" s="21">
        <v>231910</v>
      </c>
      <c r="S78" s="21">
        <v>4314</v>
      </c>
      <c r="T78" s="103">
        <v>227596</v>
      </c>
      <c r="U78" s="6">
        <v>90</v>
      </c>
      <c r="V78" s="103">
        <v>2</v>
      </c>
      <c r="W78" s="6">
        <v>2</v>
      </c>
      <c r="X78" s="104">
        <v>0</v>
      </c>
      <c r="Y78" s="104">
        <v>2</v>
      </c>
    </row>
    <row r="79" spans="1:25" customFormat="1" ht="34.5" x14ac:dyDescent="0.25">
      <c r="A79" s="2"/>
      <c r="B79" s="24" t="s">
        <v>355</v>
      </c>
      <c r="C79" s="24" t="s">
        <v>71</v>
      </c>
      <c r="D79" s="11" t="s">
        <v>412</v>
      </c>
      <c r="E79" s="12" t="s">
        <v>325</v>
      </c>
      <c r="F79" s="12" t="s">
        <v>338</v>
      </c>
      <c r="G79" s="12" t="s">
        <v>326</v>
      </c>
      <c r="H79" s="12" t="s">
        <v>339</v>
      </c>
      <c r="I79" s="97" t="s">
        <v>413</v>
      </c>
      <c r="J79" s="60" t="s">
        <v>346</v>
      </c>
      <c r="K79" s="10">
        <v>30620</v>
      </c>
      <c r="L79" s="29">
        <v>0</v>
      </c>
      <c r="M79" s="17">
        <v>0.74444031852126902</v>
      </c>
      <c r="N79" s="17"/>
      <c r="O79" s="29">
        <v>138765</v>
      </c>
      <c r="P79" s="17"/>
      <c r="Q79" s="102">
        <v>79</v>
      </c>
      <c r="R79" s="21">
        <v>265919</v>
      </c>
      <c r="S79" s="21">
        <v>5613</v>
      </c>
      <c r="T79" s="103">
        <v>260306</v>
      </c>
      <c r="U79" s="6">
        <v>79</v>
      </c>
      <c r="V79" s="103">
        <v>2</v>
      </c>
      <c r="W79" s="6">
        <v>2</v>
      </c>
      <c r="X79" s="104">
        <v>0</v>
      </c>
      <c r="Y79" s="104">
        <v>2</v>
      </c>
    </row>
    <row r="80" spans="1:25" customFormat="1" x14ac:dyDescent="0.25">
      <c r="A80" s="2"/>
      <c r="B80" s="24" t="s">
        <v>344</v>
      </c>
      <c r="C80" s="24" t="s">
        <v>72</v>
      </c>
      <c r="D80" s="11" t="s">
        <v>414</v>
      </c>
      <c r="E80" s="12" t="s">
        <v>325</v>
      </c>
      <c r="F80" s="12" t="s">
        <v>338</v>
      </c>
      <c r="G80" s="12" t="s">
        <v>349</v>
      </c>
      <c r="H80" s="12" t="s">
        <v>339</v>
      </c>
      <c r="I80" s="97" t="s">
        <v>340</v>
      </c>
      <c r="J80" s="60" t="s">
        <v>346</v>
      </c>
      <c r="K80" s="10">
        <v>29530</v>
      </c>
      <c r="L80" s="29">
        <v>0</v>
      </c>
      <c r="M80" s="17">
        <v>0.39002781758408506</v>
      </c>
      <c r="N80" s="17"/>
      <c r="O80" s="29">
        <v>147578</v>
      </c>
      <c r="P80" s="17"/>
      <c r="Q80" s="102">
        <v>84</v>
      </c>
      <c r="R80" s="21">
        <v>274952</v>
      </c>
      <c r="S80" s="21">
        <v>9538</v>
      </c>
      <c r="T80" s="103">
        <v>265414</v>
      </c>
      <c r="U80" s="6">
        <v>77</v>
      </c>
      <c r="V80" s="103">
        <v>2</v>
      </c>
      <c r="W80" s="6">
        <v>2</v>
      </c>
      <c r="X80" s="104">
        <v>0</v>
      </c>
      <c r="Y80" s="104">
        <v>2</v>
      </c>
    </row>
    <row r="81" spans="1:25" customFormat="1" x14ac:dyDescent="0.25">
      <c r="A81" s="2"/>
      <c r="B81" s="24" t="s">
        <v>344</v>
      </c>
      <c r="C81" s="24" t="s">
        <v>73</v>
      </c>
      <c r="D81" s="11" t="s">
        <v>415</v>
      </c>
      <c r="E81" s="12" t="s">
        <v>325</v>
      </c>
      <c r="F81" s="12" t="s">
        <v>338</v>
      </c>
      <c r="G81" s="12" t="s">
        <v>326</v>
      </c>
      <c r="H81" s="12" t="s">
        <v>339</v>
      </c>
      <c r="I81" s="97" t="s">
        <v>340</v>
      </c>
      <c r="J81" s="60" t="s">
        <v>346</v>
      </c>
      <c r="K81" s="10">
        <v>27513</v>
      </c>
      <c r="L81" s="29">
        <v>0</v>
      </c>
      <c r="M81" s="17">
        <v>0.70488191032693004</v>
      </c>
      <c r="N81" s="17"/>
      <c r="O81" s="29">
        <v>86134</v>
      </c>
      <c r="P81" s="17"/>
      <c r="Q81" s="102">
        <v>89</v>
      </c>
      <c r="R81" s="21">
        <v>158821</v>
      </c>
      <c r="S81" s="21">
        <v>9959</v>
      </c>
      <c r="T81" s="103">
        <v>148862</v>
      </c>
      <c r="U81" s="6">
        <v>128</v>
      </c>
      <c r="V81" s="103">
        <v>2</v>
      </c>
      <c r="W81" s="6">
        <v>2</v>
      </c>
      <c r="X81" s="104">
        <v>0</v>
      </c>
      <c r="Y81" s="104">
        <v>2</v>
      </c>
    </row>
    <row r="82" spans="1:25" customFormat="1" x14ac:dyDescent="0.25">
      <c r="A82" s="2"/>
      <c r="B82" s="24" t="s">
        <v>344</v>
      </c>
      <c r="C82" s="24" t="s">
        <v>74</v>
      </c>
      <c r="D82" s="11" t="s">
        <v>416</v>
      </c>
      <c r="E82" s="12" t="s">
        <v>325</v>
      </c>
      <c r="F82" s="12" t="s">
        <v>338</v>
      </c>
      <c r="G82" s="12" t="s">
        <v>326</v>
      </c>
      <c r="H82" s="12" t="s">
        <v>339</v>
      </c>
      <c r="I82" s="97" t="s">
        <v>340</v>
      </c>
      <c r="J82" s="60" t="s">
        <v>346</v>
      </c>
      <c r="K82" s="10">
        <v>6873</v>
      </c>
      <c r="L82" s="29">
        <v>0</v>
      </c>
      <c r="M82" s="17">
        <v>0.42019408020590604</v>
      </c>
      <c r="N82" s="17"/>
      <c r="O82" s="29">
        <v>33234</v>
      </c>
      <c r="P82" s="17"/>
      <c r="Q82" s="102">
        <v>216</v>
      </c>
      <c r="R82" s="21">
        <v>61917</v>
      </c>
      <c r="S82" s="21">
        <v>2026</v>
      </c>
      <c r="T82" s="103">
        <v>59891</v>
      </c>
      <c r="U82" s="6">
        <v>212</v>
      </c>
      <c r="V82" s="103">
        <v>4</v>
      </c>
      <c r="W82" s="6">
        <v>4</v>
      </c>
      <c r="X82" s="104">
        <v>0</v>
      </c>
      <c r="Y82" s="104">
        <v>4</v>
      </c>
    </row>
    <row r="83" spans="1:25" customFormat="1" x14ac:dyDescent="0.25">
      <c r="A83" s="2"/>
      <c r="B83" s="24" t="s">
        <v>344</v>
      </c>
      <c r="C83" s="24" t="s">
        <v>75</v>
      </c>
      <c r="D83" s="11" t="s">
        <v>417</v>
      </c>
      <c r="E83" s="12" t="s">
        <v>325</v>
      </c>
      <c r="F83" s="12" t="s">
        <v>338</v>
      </c>
      <c r="G83" s="12" t="s">
        <v>326</v>
      </c>
      <c r="H83" s="12" t="s">
        <v>339</v>
      </c>
      <c r="I83" s="97" t="s">
        <v>340</v>
      </c>
      <c r="J83" s="60" t="s">
        <v>346</v>
      </c>
      <c r="K83" s="10">
        <v>26531</v>
      </c>
      <c r="L83" s="29">
        <v>0</v>
      </c>
      <c r="M83" s="17">
        <v>0.90603780990383997</v>
      </c>
      <c r="N83" s="17"/>
      <c r="O83" s="29">
        <v>103513</v>
      </c>
      <c r="P83" s="17"/>
      <c r="Q83" s="102">
        <v>91</v>
      </c>
      <c r="R83" s="21">
        <v>213190</v>
      </c>
      <c r="S83" s="21">
        <v>13025</v>
      </c>
      <c r="T83" s="103">
        <v>200165</v>
      </c>
      <c r="U83" s="6">
        <v>104</v>
      </c>
      <c r="V83" s="103">
        <v>2</v>
      </c>
      <c r="W83" s="6">
        <v>2</v>
      </c>
      <c r="X83" s="104">
        <v>0</v>
      </c>
      <c r="Y83" s="104">
        <v>2</v>
      </c>
    </row>
    <row r="84" spans="1:25" customFormat="1" x14ac:dyDescent="0.25">
      <c r="A84" s="2"/>
      <c r="B84" s="24" t="s">
        <v>347</v>
      </c>
      <c r="C84" s="24" t="s">
        <v>76</v>
      </c>
      <c r="D84" s="11" t="s">
        <v>418</v>
      </c>
      <c r="E84" s="12" t="s">
        <v>325</v>
      </c>
      <c r="F84" s="12" t="s">
        <v>338</v>
      </c>
      <c r="G84" s="12" t="s">
        <v>349</v>
      </c>
      <c r="H84" s="12" t="s">
        <v>339</v>
      </c>
      <c r="I84" s="97" t="s">
        <v>340</v>
      </c>
      <c r="J84" s="60" t="s">
        <v>341</v>
      </c>
      <c r="K84" s="10">
        <v>18905</v>
      </c>
      <c r="L84" s="29">
        <v>0</v>
      </c>
      <c r="M84" s="17">
        <v>0.77620603364382001</v>
      </c>
      <c r="N84" s="17"/>
      <c r="O84" s="29">
        <v>69707</v>
      </c>
      <c r="P84" s="17"/>
      <c r="Q84" s="102">
        <v>121</v>
      </c>
      <c r="R84" s="21">
        <v>139183</v>
      </c>
      <c r="S84" s="21">
        <v>11082</v>
      </c>
      <c r="T84" s="103">
        <v>128101</v>
      </c>
      <c r="U84" s="6">
        <v>146</v>
      </c>
      <c r="V84" s="103">
        <v>2</v>
      </c>
      <c r="W84" s="6">
        <v>3</v>
      </c>
      <c r="X84" s="104">
        <v>-1</v>
      </c>
      <c r="Y84" s="104">
        <v>2</v>
      </c>
    </row>
    <row r="85" spans="1:25" customFormat="1" ht="45.75" x14ac:dyDescent="0.25">
      <c r="A85" s="2"/>
      <c r="B85" s="24" t="s">
        <v>342</v>
      </c>
      <c r="C85" s="24" t="s">
        <v>77</v>
      </c>
      <c r="D85" s="11" t="s">
        <v>419</v>
      </c>
      <c r="E85" s="12" t="s">
        <v>325</v>
      </c>
      <c r="F85" s="12" t="s">
        <v>338</v>
      </c>
      <c r="G85" s="12" t="s">
        <v>349</v>
      </c>
      <c r="H85" s="12" t="s">
        <v>339</v>
      </c>
      <c r="I85" s="97" t="s">
        <v>361</v>
      </c>
      <c r="J85" s="60" t="s">
        <v>341</v>
      </c>
      <c r="K85" s="10">
        <v>11456</v>
      </c>
      <c r="L85" s="29">
        <v>0</v>
      </c>
      <c r="M85" s="17">
        <v>0.82134417241705304</v>
      </c>
      <c r="N85" s="17"/>
      <c r="O85" s="29">
        <v>34191</v>
      </c>
      <c r="P85" s="17"/>
      <c r="Q85" s="102">
        <v>170</v>
      </c>
      <c r="R85" s="21">
        <v>84413</v>
      </c>
      <c r="S85" s="21">
        <v>5001</v>
      </c>
      <c r="T85" s="103">
        <v>79412</v>
      </c>
      <c r="U85" s="6">
        <v>189</v>
      </c>
      <c r="V85" s="103">
        <v>3</v>
      </c>
      <c r="W85" s="6">
        <v>3</v>
      </c>
      <c r="X85" s="104">
        <v>0</v>
      </c>
      <c r="Y85" s="104">
        <v>3</v>
      </c>
    </row>
    <row r="86" spans="1:25" customFormat="1" x14ac:dyDescent="0.25">
      <c r="A86" s="2"/>
      <c r="B86" s="24" t="s">
        <v>350</v>
      </c>
      <c r="C86" s="24" t="s">
        <v>78</v>
      </c>
      <c r="D86" s="11" t="s">
        <v>420</v>
      </c>
      <c r="E86" s="12" t="s">
        <v>325</v>
      </c>
      <c r="F86" s="12" t="s">
        <v>338</v>
      </c>
      <c r="G86" s="12" t="s">
        <v>326</v>
      </c>
      <c r="H86" s="12" t="s">
        <v>339</v>
      </c>
      <c r="I86" s="97" t="s">
        <v>340</v>
      </c>
      <c r="J86" s="60" t="s">
        <v>346</v>
      </c>
      <c r="K86" s="10">
        <v>43459</v>
      </c>
      <c r="L86" s="29">
        <v>0</v>
      </c>
      <c r="M86" s="17">
        <v>0.41264003347926903</v>
      </c>
      <c r="N86" s="17"/>
      <c r="O86" s="29">
        <v>205608</v>
      </c>
      <c r="P86" s="17"/>
      <c r="Q86" s="102">
        <v>58</v>
      </c>
      <c r="R86" s="21">
        <v>423390</v>
      </c>
      <c r="S86" s="21">
        <v>37693</v>
      </c>
      <c r="T86" s="103">
        <v>385697</v>
      </c>
      <c r="U86" s="6">
        <v>54</v>
      </c>
      <c r="V86" s="103">
        <v>1</v>
      </c>
      <c r="W86" s="6">
        <v>1</v>
      </c>
      <c r="X86" s="104">
        <v>0</v>
      </c>
      <c r="Y86" s="104">
        <v>1</v>
      </c>
    </row>
    <row r="87" spans="1:25" customFormat="1" x14ac:dyDescent="0.25">
      <c r="A87" s="2"/>
      <c r="B87" s="24" t="s">
        <v>342</v>
      </c>
      <c r="C87" s="24" t="s">
        <v>79</v>
      </c>
      <c r="D87" s="11" t="s">
        <v>421</v>
      </c>
      <c r="E87" s="12" t="s">
        <v>325</v>
      </c>
      <c r="F87" s="12" t="s">
        <v>338</v>
      </c>
      <c r="G87" s="12" t="s">
        <v>349</v>
      </c>
      <c r="H87" s="12" t="s">
        <v>339</v>
      </c>
      <c r="I87" s="97" t="s">
        <v>340</v>
      </c>
      <c r="J87" s="60" t="s">
        <v>341</v>
      </c>
      <c r="K87" s="10">
        <v>13815</v>
      </c>
      <c r="L87" s="29">
        <v>0</v>
      </c>
      <c r="M87" s="17">
        <v>0.83625465443647307</v>
      </c>
      <c r="N87" s="17"/>
      <c r="O87" s="29">
        <v>51657</v>
      </c>
      <c r="P87" s="17"/>
      <c r="Q87" s="102">
        <v>151</v>
      </c>
      <c r="R87" s="21">
        <v>104774</v>
      </c>
      <c r="S87" s="21">
        <v>4070</v>
      </c>
      <c r="T87" s="103">
        <v>100704</v>
      </c>
      <c r="U87" s="6">
        <v>176</v>
      </c>
      <c r="V87" s="103">
        <v>3</v>
      </c>
      <c r="W87" s="6">
        <v>3</v>
      </c>
      <c r="X87" s="104">
        <v>0</v>
      </c>
      <c r="Y87" s="104">
        <v>3</v>
      </c>
    </row>
    <row r="88" spans="1:25" customFormat="1" x14ac:dyDescent="0.25">
      <c r="A88" s="2"/>
      <c r="B88" s="24" t="s">
        <v>342</v>
      </c>
      <c r="C88" s="24" t="s">
        <v>80</v>
      </c>
      <c r="D88" s="11" t="s">
        <v>422</v>
      </c>
      <c r="E88" s="12" t="s">
        <v>325</v>
      </c>
      <c r="F88" s="12" t="s">
        <v>338</v>
      </c>
      <c r="G88" s="12" t="s">
        <v>349</v>
      </c>
      <c r="H88" s="12" t="s">
        <v>339</v>
      </c>
      <c r="I88" s="97" t="s">
        <v>340</v>
      </c>
      <c r="J88" s="60" t="s">
        <v>341</v>
      </c>
      <c r="K88" s="10">
        <v>11532</v>
      </c>
      <c r="L88" s="29">
        <v>0</v>
      </c>
      <c r="M88" s="17">
        <v>0.79959432048681511</v>
      </c>
      <c r="N88" s="17"/>
      <c r="O88" s="29">
        <v>43830</v>
      </c>
      <c r="P88" s="17"/>
      <c r="Q88" s="102">
        <v>169</v>
      </c>
      <c r="R88" s="21">
        <v>88038</v>
      </c>
      <c r="S88" s="21">
        <v>4837</v>
      </c>
      <c r="T88" s="103">
        <v>83201</v>
      </c>
      <c r="U88" s="6">
        <v>187</v>
      </c>
      <c r="V88" s="103">
        <v>3</v>
      </c>
      <c r="W88" s="6">
        <v>3</v>
      </c>
      <c r="X88" s="104">
        <v>0</v>
      </c>
      <c r="Y88" s="104">
        <v>3</v>
      </c>
    </row>
    <row r="89" spans="1:25" customFormat="1" x14ac:dyDescent="0.25">
      <c r="A89" s="2"/>
      <c r="B89" s="24" t="s">
        <v>344</v>
      </c>
      <c r="C89" s="24" t="s">
        <v>81</v>
      </c>
      <c r="D89" s="11" t="s">
        <v>423</v>
      </c>
      <c r="E89" s="12" t="s">
        <v>325</v>
      </c>
      <c r="F89" s="12" t="s">
        <v>338</v>
      </c>
      <c r="G89" s="12" t="s">
        <v>326</v>
      </c>
      <c r="H89" s="12" t="s">
        <v>339</v>
      </c>
      <c r="I89" s="97" t="s">
        <v>340</v>
      </c>
      <c r="J89" s="60" t="s">
        <v>346</v>
      </c>
      <c r="K89" s="10">
        <v>35427</v>
      </c>
      <c r="L89" s="29">
        <v>0</v>
      </c>
      <c r="M89" s="17">
        <v>0.53615725265962</v>
      </c>
      <c r="N89" s="17"/>
      <c r="O89" s="29">
        <v>230422</v>
      </c>
      <c r="P89" s="17"/>
      <c r="Q89" s="102">
        <v>70</v>
      </c>
      <c r="R89" s="21">
        <v>427222</v>
      </c>
      <c r="S89" s="21">
        <v>10475</v>
      </c>
      <c r="T89" s="103">
        <v>416747</v>
      </c>
      <c r="U89" s="6">
        <v>48</v>
      </c>
      <c r="V89" s="103">
        <v>2</v>
      </c>
      <c r="W89" s="6">
        <v>1</v>
      </c>
      <c r="X89" s="104">
        <v>1</v>
      </c>
      <c r="Y89" s="104">
        <v>1</v>
      </c>
    </row>
    <row r="90" spans="1:25" customFormat="1" x14ac:dyDescent="0.25">
      <c r="A90" s="2"/>
      <c r="B90" s="24" t="s">
        <v>342</v>
      </c>
      <c r="C90" s="24" t="s">
        <v>82</v>
      </c>
      <c r="D90" s="11" t="s">
        <v>424</v>
      </c>
      <c r="E90" s="12" t="s">
        <v>325</v>
      </c>
      <c r="F90" s="12" t="s">
        <v>338</v>
      </c>
      <c r="G90" s="12" t="s">
        <v>349</v>
      </c>
      <c r="H90" s="12" t="s">
        <v>339</v>
      </c>
      <c r="I90" s="97" t="s">
        <v>340</v>
      </c>
      <c r="J90" s="60" t="s">
        <v>425</v>
      </c>
      <c r="K90" s="10">
        <v>36011</v>
      </c>
      <c r="L90" s="29">
        <v>0</v>
      </c>
      <c r="M90" s="17">
        <v>0.56613407807836602</v>
      </c>
      <c r="N90" s="17"/>
      <c r="O90" s="29">
        <v>144442</v>
      </c>
      <c r="P90" s="17"/>
      <c r="Q90" s="102">
        <v>67</v>
      </c>
      <c r="R90" s="21">
        <v>286843</v>
      </c>
      <c r="S90" s="21">
        <v>14094</v>
      </c>
      <c r="T90" s="103">
        <v>272749</v>
      </c>
      <c r="U90" s="6">
        <v>75</v>
      </c>
      <c r="V90" s="103">
        <v>2</v>
      </c>
      <c r="W90" s="6">
        <v>2</v>
      </c>
      <c r="X90" s="104">
        <v>0</v>
      </c>
      <c r="Y90" s="104">
        <v>2</v>
      </c>
    </row>
    <row r="91" spans="1:25" customFormat="1" x14ac:dyDescent="0.25">
      <c r="A91" s="2"/>
      <c r="B91" s="24" t="s">
        <v>342</v>
      </c>
      <c r="C91" s="24" t="s">
        <v>83</v>
      </c>
      <c r="D91" s="11" t="s">
        <v>426</v>
      </c>
      <c r="E91" s="12" t="s">
        <v>325</v>
      </c>
      <c r="F91" s="12" t="s">
        <v>338</v>
      </c>
      <c r="G91" s="12" t="s">
        <v>349</v>
      </c>
      <c r="H91" s="12" t="s">
        <v>339</v>
      </c>
      <c r="I91" s="97" t="s">
        <v>340</v>
      </c>
      <c r="J91" s="60" t="s">
        <v>346</v>
      </c>
      <c r="K91" s="10">
        <v>22784</v>
      </c>
      <c r="L91" s="29">
        <v>0</v>
      </c>
      <c r="M91" s="17">
        <v>0.24075100884083403</v>
      </c>
      <c r="N91" s="17"/>
      <c r="O91" s="29">
        <v>154131</v>
      </c>
      <c r="P91" s="17"/>
      <c r="Q91" s="102">
        <v>107</v>
      </c>
      <c r="R91" s="21">
        <v>309324</v>
      </c>
      <c r="S91" s="21">
        <v>4509</v>
      </c>
      <c r="T91" s="103">
        <v>304815</v>
      </c>
      <c r="U91" s="6">
        <v>68</v>
      </c>
      <c r="V91" s="103">
        <v>2</v>
      </c>
      <c r="W91" s="6">
        <v>2</v>
      </c>
      <c r="X91" s="104">
        <v>0</v>
      </c>
      <c r="Y91" s="104">
        <v>2</v>
      </c>
    </row>
    <row r="92" spans="1:25" customFormat="1" x14ac:dyDescent="0.25">
      <c r="A92" s="2"/>
      <c r="B92" s="24" t="s">
        <v>342</v>
      </c>
      <c r="C92" s="24" t="s">
        <v>84</v>
      </c>
      <c r="D92" s="11" t="s">
        <v>427</v>
      </c>
      <c r="E92" s="12" t="s">
        <v>325</v>
      </c>
      <c r="F92" s="12" t="s">
        <v>338</v>
      </c>
      <c r="G92" s="12" t="s">
        <v>349</v>
      </c>
      <c r="H92" s="12" t="s">
        <v>339</v>
      </c>
      <c r="I92" s="97" t="s">
        <v>340</v>
      </c>
      <c r="J92" s="60" t="s">
        <v>346</v>
      </c>
      <c r="K92" s="10">
        <v>14588</v>
      </c>
      <c r="L92" s="29">
        <v>0</v>
      </c>
      <c r="M92" s="17">
        <v>0.36116842721197401</v>
      </c>
      <c r="N92" s="17"/>
      <c r="O92" s="29">
        <v>86456</v>
      </c>
      <c r="P92" s="17"/>
      <c r="Q92" s="102">
        <v>146</v>
      </c>
      <c r="R92" s="21">
        <v>188070</v>
      </c>
      <c r="S92" s="21">
        <v>29637</v>
      </c>
      <c r="T92" s="103">
        <v>158433</v>
      </c>
      <c r="U92" s="6">
        <v>126</v>
      </c>
      <c r="V92" s="103">
        <v>3</v>
      </c>
      <c r="W92" s="6">
        <v>2</v>
      </c>
      <c r="X92" s="104">
        <v>1</v>
      </c>
      <c r="Y92" s="104">
        <v>2</v>
      </c>
    </row>
    <row r="93" spans="1:25" customFormat="1" x14ac:dyDescent="0.25">
      <c r="A93" s="2"/>
      <c r="B93" s="24" t="s">
        <v>344</v>
      </c>
      <c r="C93" s="24" t="s">
        <v>85</v>
      </c>
      <c r="D93" s="11" t="s">
        <v>428</v>
      </c>
      <c r="E93" s="12" t="s">
        <v>325</v>
      </c>
      <c r="F93" s="12" t="s">
        <v>338</v>
      </c>
      <c r="G93" s="12" t="s">
        <v>349</v>
      </c>
      <c r="H93" s="12" t="s">
        <v>339</v>
      </c>
      <c r="I93" s="97" t="s">
        <v>340</v>
      </c>
      <c r="J93" s="60" t="s">
        <v>346</v>
      </c>
      <c r="K93" s="10">
        <v>71386</v>
      </c>
      <c r="L93" s="29">
        <v>0</v>
      </c>
      <c r="M93" s="17">
        <v>0.57552372639263605</v>
      </c>
      <c r="N93" s="17"/>
      <c r="O93" s="29">
        <v>363958</v>
      </c>
      <c r="P93" s="17"/>
      <c r="Q93" s="102">
        <v>32</v>
      </c>
      <c r="R93" s="21">
        <v>682323</v>
      </c>
      <c r="S93" s="21">
        <v>33046</v>
      </c>
      <c r="T93" s="103">
        <v>649277</v>
      </c>
      <c r="U93" s="6">
        <v>27</v>
      </c>
      <c r="V93" s="103">
        <v>1</v>
      </c>
      <c r="W93" s="6">
        <v>1</v>
      </c>
      <c r="X93" s="104">
        <v>0</v>
      </c>
      <c r="Y93" s="104">
        <v>1</v>
      </c>
    </row>
    <row r="94" spans="1:25" customFormat="1" x14ac:dyDescent="0.25">
      <c r="A94" s="2"/>
      <c r="B94" s="24" t="s">
        <v>350</v>
      </c>
      <c r="C94" s="24" t="s">
        <v>86</v>
      </c>
      <c r="D94" s="11" t="s">
        <v>429</v>
      </c>
      <c r="E94" s="12" t="s">
        <v>325</v>
      </c>
      <c r="F94" s="12" t="s">
        <v>338</v>
      </c>
      <c r="G94" s="12" t="s">
        <v>349</v>
      </c>
      <c r="H94" s="12" t="s">
        <v>339</v>
      </c>
      <c r="I94" s="97" t="s">
        <v>340</v>
      </c>
      <c r="J94" s="60" t="s">
        <v>346</v>
      </c>
      <c r="K94" s="10">
        <v>4703</v>
      </c>
      <c r="L94" s="29">
        <v>0</v>
      </c>
      <c r="M94" s="17">
        <v>0.26275880013381403</v>
      </c>
      <c r="N94" s="17"/>
      <c r="O94" s="29">
        <v>34388</v>
      </c>
      <c r="P94" s="17"/>
      <c r="Q94" s="102">
        <v>233</v>
      </c>
      <c r="R94" s="21">
        <v>66975.678889999996</v>
      </c>
      <c r="S94" s="21">
        <v>5068</v>
      </c>
      <c r="T94" s="103">
        <v>61907.678889999996</v>
      </c>
      <c r="U94" s="6">
        <v>209</v>
      </c>
      <c r="V94" s="103">
        <v>4</v>
      </c>
      <c r="W94" s="6">
        <v>4</v>
      </c>
      <c r="X94" s="104">
        <v>0</v>
      </c>
      <c r="Y94" s="104">
        <v>4</v>
      </c>
    </row>
    <row r="95" spans="1:25" customFormat="1" x14ac:dyDescent="0.25">
      <c r="A95" s="2"/>
      <c r="B95" s="24" t="s">
        <v>355</v>
      </c>
      <c r="C95" s="24" t="s">
        <v>87</v>
      </c>
      <c r="D95" s="11" t="s">
        <v>430</v>
      </c>
      <c r="E95" s="12" t="s">
        <v>325</v>
      </c>
      <c r="F95" s="12" t="s">
        <v>338</v>
      </c>
      <c r="G95" s="12" t="s">
        <v>349</v>
      </c>
      <c r="H95" s="12" t="s">
        <v>339</v>
      </c>
      <c r="I95" s="97" t="s">
        <v>340</v>
      </c>
      <c r="J95" s="60" t="s">
        <v>346</v>
      </c>
      <c r="K95" s="10">
        <v>4391</v>
      </c>
      <c r="L95" s="29">
        <v>0</v>
      </c>
      <c r="M95" s="17">
        <v>0.98167132649891309</v>
      </c>
      <c r="N95" s="17"/>
      <c r="O95" s="29">
        <v>22097</v>
      </c>
      <c r="P95" s="17"/>
      <c r="Q95" s="102">
        <v>237</v>
      </c>
      <c r="R95" s="21">
        <v>35072</v>
      </c>
      <c r="S95" s="21">
        <v>1113</v>
      </c>
      <c r="T95" s="103">
        <v>33959</v>
      </c>
      <c r="U95" s="6">
        <v>244</v>
      </c>
      <c r="V95" s="103">
        <v>4</v>
      </c>
      <c r="W95" s="6">
        <v>4</v>
      </c>
      <c r="X95" s="104">
        <v>0</v>
      </c>
      <c r="Y95" s="104">
        <v>4</v>
      </c>
    </row>
    <row r="96" spans="1:25" customFormat="1" x14ac:dyDescent="0.25">
      <c r="A96" s="2"/>
      <c r="B96" s="24" t="s">
        <v>355</v>
      </c>
      <c r="C96" s="24" t="s">
        <v>88</v>
      </c>
      <c r="D96" s="11" t="s">
        <v>431</v>
      </c>
      <c r="E96" s="12" t="s">
        <v>325</v>
      </c>
      <c r="F96" s="12" t="s">
        <v>338</v>
      </c>
      <c r="G96" s="12" t="s">
        <v>349</v>
      </c>
      <c r="H96" s="12" t="s">
        <v>339</v>
      </c>
      <c r="I96" s="97" t="s">
        <v>340</v>
      </c>
      <c r="J96" s="60" t="s">
        <v>346</v>
      </c>
      <c r="K96" s="10">
        <v>11421</v>
      </c>
      <c r="L96" s="29">
        <v>0</v>
      </c>
      <c r="M96" s="17">
        <v>0.60811055731762609</v>
      </c>
      <c r="N96" s="17"/>
      <c r="O96" s="29">
        <v>80360</v>
      </c>
      <c r="P96" s="17"/>
      <c r="Q96" s="102">
        <v>172</v>
      </c>
      <c r="R96" s="21">
        <v>194468</v>
      </c>
      <c r="S96" s="21">
        <v>1754</v>
      </c>
      <c r="T96" s="103">
        <v>192714</v>
      </c>
      <c r="U96" s="6">
        <v>112</v>
      </c>
      <c r="V96" s="103">
        <v>3</v>
      </c>
      <c r="W96" s="6">
        <v>2</v>
      </c>
      <c r="X96" s="104">
        <v>1</v>
      </c>
      <c r="Y96" s="104">
        <v>2</v>
      </c>
    </row>
    <row r="97" spans="1:25" customFormat="1" x14ac:dyDescent="0.25">
      <c r="A97" s="2"/>
      <c r="B97" s="24" t="s">
        <v>352</v>
      </c>
      <c r="C97" s="24" t="s">
        <v>89</v>
      </c>
      <c r="D97" s="11" t="s">
        <v>432</v>
      </c>
      <c r="E97" s="12" t="s">
        <v>325</v>
      </c>
      <c r="F97" s="12" t="s">
        <v>338</v>
      </c>
      <c r="G97" s="12" t="s">
        <v>349</v>
      </c>
      <c r="H97" s="12" t="s">
        <v>339</v>
      </c>
      <c r="I97" s="97" t="s">
        <v>340</v>
      </c>
      <c r="J97" s="60" t="s">
        <v>346</v>
      </c>
      <c r="K97" s="10">
        <v>127199</v>
      </c>
      <c r="L97" s="29">
        <v>0</v>
      </c>
      <c r="M97" s="17">
        <v>0.40010760080102803</v>
      </c>
      <c r="N97" s="17"/>
      <c r="O97" s="29">
        <v>681218</v>
      </c>
      <c r="P97" s="17"/>
      <c r="Q97" s="102">
        <v>16</v>
      </c>
      <c r="R97" s="21">
        <v>1292446</v>
      </c>
      <c r="S97" s="21">
        <v>71028</v>
      </c>
      <c r="T97" s="103">
        <v>1221418</v>
      </c>
      <c r="U97" s="6">
        <v>14</v>
      </c>
      <c r="V97" s="103">
        <v>1</v>
      </c>
      <c r="W97" s="6">
        <v>1</v>
      </c>
      <c r="X97" s="104">
        <v>0</v>
      </c>
      <c r="Y97" s="104">
        <v>1</v>
      </c>
    </row>
    <row r="98" spans="1:25" customFormat="1" x14ac:dyDescent="0.25">
      <c r="A98" s="2"/>
      <c r="B98" s="24" t="s">
        <v>347</v>
      </c>
      <c r="C98" s="24" t="s">
        <v>90</v>
      </c>
      <c r="D98" s="11" t="s">
        <v>433</v>
      </c>
      <c r="E98" s="12" t="s">
        <v>325</v>
      </c>
      <c r="F98" s="12" t="s">
        <v>338</v>
      </c>
      <c r="G98" s="12" t="s">
        <v>349</v>
      </c>
      <c r="H98" s="12" t="s">
        <v>339</v>
      </c>
      <c r="I98" s="97" t="s">
        <v>340</v>
      </c>
      <c r="J98" s="60" t="s">
        <v>425</v>
      </c>
      <c r="K98" s="10">
        <v>13586</v>
      </c>
      <c r="L98" s="29">
        <v>0</v>
      </c>
      <c r="M98" s="17">
        <v>0.51255157787971706</v>
      </c>
      <c r="N98" s="17"/>
      <c r="O98" s="29">
        <v>113878</v>
      </c>
      <c r="P98" s="17"/>
      <c r="Q98" s="102">
        <v>154</v>
      </c>
      <c r="R98" s="21">
        <v>201649</v>
      </c>
      <c r="S98" s="21">
        <v>6847</v>
      </c>
      <c r="T98" s="103">
        <v>194802</v>
      </c>
      <c r="U98" s="6">
        <v>109</v>
      </c>
      <c r="V98" s="103">
        <v>3</v>
      </c>
      <c r="W98" s="6">
        <v>2</v>
      </c>
      <c r="X98" s="104">
        <v>1</v>
      </c>
      <c r="Y98" s="104">
        <v>2</v>
      </c>
    </row>
    <row r="99" spans="1:25" customFormat="1" x14ac:dyDescent="0.25">
      <c r="A99" s="2"/>
      <c r="B99" s="24" t="s">
        <v>347</v>
      </c>
      <c r="C99" s="24" t="s">
        <v>91</v>
      </c>
      <c r="D99" s="11" t="s">
        <v>434</v>
      </c>
      <c r="E99" s="12" t="s">
        <v>325</v>
      </c>
      <c r="F99" s="12" t="s">
        <v>338</v>
      </c>
      <c r="G99" s="12" t="s">
        <v>349</v>
      </c>
      <c r="H99" s="12" t="s">
        <v>339</v>
      </c>
      <c r="I99" s="97" t="s">
        <v>340</v>
      </c>
      <c r="J99" s="60" t="s">
        <v>346</v>
      </c>
      <c r="K99" s="10">
        <v>27195</v>
      </c>
      <c r="L99" s="29">
        <v>0</v>
      </c>
      <c r="M99" s="17">
        <v>0.70769393586622908</v>
      </c>
      <c r="N99" s="17"/>
      <c r="O99" s="29">
        <v>115782</v>
      </c>
      <c r="P99" s="17"/>
      <c r="Q99" s="102">
        <v>90</v>
      </c>
      <c r="R99" s="21">
        <v>242050</v>
      </c>
      <c r="S99" s="21">
        <v>15007</v>
      </c>
      <c r="T99" s="103">
        <v>227043</v>
      </c>
      <c r="U99" s="6">
        <v>91</v>
      </c>
      <c r="V99" s="103">
        <v>2</v>
      </c>
      <c r="W99" s="6">
        <v>2</v>
      </c>
      <c r="X99" s="104">
        <v>0</v>
      </c>
      <c r="Y99" s="104">
        <v>2</v>
      </c>
    </row>
    <row r="100" spans="1:25" customFormat="1" x14ac:dyDescent="0.25">
      <c r="A100" s="2"/>
      <c r="B100" s="24" t="s">
        <v>344</v>
      </c>
      <c r="C100" s="24" t="s">
        <v>92</v>
      </c>
      <c r="D100" s="11" t="s">
        <v>435</v>
      </c>
      <c r="E100" s="12" t="s">
        <v>325</v>
      </c>
      <c r="F100" s="12" t="s">
        <v>338</v>
      </c>
      <c r="G100" s="12" t="s">
        <v>349</v>
      </c>
      <c r="H100" s="12" t="s">
        <v>339</v>
      </c>
      <c r="I100" s="97" t="s">
        <v>340</v>
      </c>
      <c r="J100" s="60" t="s">
        <v>341</v>
      </c>
      <c r="K100" s="10">
        <v>8324</v>
      </c>
      <c r="L100" s="29">
        <v>0</v>
      </c>
      <c r="M100" s="17">
        <v>0.74991077801570305</v>
      </c>
      <c r="N100" s="17"/>
      <c r="O100" s="29">
        <v>24176</v>
      </c>
      <c r="P100" s="17"/>
      <c r="Q100" s="102">
        <v>203</v>
      </c>
      <c r="R100" s="21">
        <v>52537</v>
      </c>
      <c r="S100" s="21">
        <v>3070</v>
      </c>
      <c r="T100" s="103">
        <v>49467</v>
      </c>
      <c r="U100" s="6">
        <v>225</v>
      </c>
      <c r="V100" s="103">
        <v>4</v>
      </c>
      <c r="W100" s="6">
        <v>4</v>
      </c>
      <c r="X100" s="104">
        <v>0</v>
      </c>
      <c r="Y100" s="104">
        <v>4</v>
      </c>
    </row>
    <row r="101" spans="1:25" customFormat="1" x14ac:dyDescent="0.25">
      <c r="A101" s="2"/>
      <c r="B101" s="24" t="s">
        <v>342</v>
      </c>
      <c r="C101" s="24" t="s">
        <v>93</v>
      </c>
      <c r="D101" s="11" t="s">
        <v>436</v>
      </c>
      <c r="E101" s="12" t="s">
        <v>325</v>
      </c>
      <c r="F101" s="12" t="s">
        <v>338</v>
      </c>
      <c r="G101" s="12" t="s">
        <v>326</v>
      </c>
      <c r="H101" s="12" t="s">
        <v>339</v>
      </c>
      <c r="I101" s="97" t="s">
        <v>340</v>
      </c>
      <c r="J101" s="60" t="s">
        <v>341</v>
      </c>
      <c r="K101" s="10">
        <v>9459</v>
      </c>
      <c r="L101" s="29">
        <v>0</v>
      </c>
      <c r="M101" s="17">
        <v>0.78198720511795305</v>
      </c>
      <c r="N101" s="17"/>
      <c r="O101" s="29">
        <v>29328</v>
      </c>
      <c r="P101" s="17"/>
      <c r="Q101" s="102">
        <v>186</v>
      </c>
      <c r="R101" s="21">
        <v>59587</v>
      </c>
      <c r="S101" s="21">
        <v>5484</v>
      </c>
      <c r="T101" s="103">
        <v>54103</v>
      </c>
      <c r="U101" s="6">
        <v>220</v>
      </c>
      <c r="V101" s="103">
        <v>3</v>
      </c>
      <c r="W101" s="6">
        <v>4</v>
      </c>
      <c r="X101" s="104">
        <v>-1</v>
      </c>
      <c r="Y101" s="104">
        <v>3</v>
      </c>
    </row>
    <row r="102" spans="1:25" customFormat="1" x14ac:dyDescent="0.25">
      <c r="A102" s="2"/>
      <c r="B102" s="24" t="s">
        <v>350</v>
      </c>
      <c r="C102" s="24" t="s">
        <v>94</v>
      </c>
      <c r="D102" s="11" t="s">
        <v>437</v>
      </c>
      <c r="E102" s="12" t="s">
        <v>325</v>
      </c>
      <c r="F102" s="12" t="s">
        <v>338</v>
      </c>
      <c r="G102" s="12" t="s">
        <v>349</v>
      </c>
      <c r="H102" s="12" t="s">
        <v>339</v>
      </c>
      <c r="I102" s="97" t="s">
        <v>340</v>
      </c>
      <c r="J102" s="60" t="s">
        <v>346</v>
      </c>
      <c r="K102" s="10">
        <v>5709</v>
      </c>
      <c r="L102" s="29">
        <v>0</v>
      </c>
      <c r="M102" s="17">
        <v>0.33809950931250998</v>
      </c>
      <c r="N102" s="17"/>
      <c r="O102" s="29">
        <v>86747</v>
      </c>
      <c r="P102" s="17"/>
      <c r="Q102" s="102">
        <v>226</v>
      </c>
      <c r="R102" s="21">
        <v>159764</v>
      </c>
      <c r="S102" s="21">
        <v>31539</v>
      </c>
      <c r="T102" s="103">
        <v>128225</v>
      </c>
      <c r="U102" s="6">
        <v>145</v>
      </c>
      <c r="V102" s="103">
        <v>4</v>
      </c>
      <c r="W102" s="6">
        <v>3</v>
      </c>
      <c r="X102" s="104">
        <v>1</v>
      </c>
      <c r="Y102" s="104">
        <v>3</v>
      </c>
    </row>
    <row r="103" spans="1:25" customFormat="1" x14ac:dyDescent="0.25">
      <c r="A103" s="2"/>
      <c r="B103" s="24" t="s">
        <v>344</v>
      </c>
      <c r="C103" s="24" t="s">
        <v>95</v>
      </c>
      <c r="D103" s="11" t="s">
        <v>438</v>
      </c>
      <c r="E103" s="12" t="s">
        <v>325</v>
      </c>
      <c r="F103" s="12" t="s">
        <v>338</v>
      </c>
      <c r="G103" s="12" t="s">
        <v>349</v>
      </c>
      <c r="H103" s="12" t="s">
        <v>339</v>
      </c>
      <c r="I103" s="97" t="s">
        <v>340</v>
      </c>
      <c r="J103" s="60" t="s">
        <v>346</v>
      </c>
      <c r="K103" s="10">
        <v>5928</v>
      </c>
      <c r="L103" s="29">
        <v>0</v>
      </c>
      <c r="M103" s="17">
        <v>0.19531753418772801</v>
      </c>
      <c r="N103" s="17"/>
      <c r="O103" s="29">
        <v>46384</v>
      </c>
      <c r="P103" s="17"/>
      <c r="Q103" s="102">
        <v>225</v>
      </c>
      <c r="R103" s="21">
        <v>76395</v>
      </c>
      <c r="S103" s="21">
        <v>2113</v>
      </c>
      <c r="T103" s="103">
        <v>74282</v>
      </c>
      <c r="U103" s="6">
        <v>196</v>
      </c>
      <c r="V103" s="103">
        <v>4</v>
      </c>
      <c r="W103" s="6">
        <v>4</v>
      </c>
      <c r="X103" s="104">
        <v>0</v>
      </c>
      <c r="Y103" s="104">
        <v>4</v>
      </c>
    </row>
    <row r="104" spans="1:25" customFormat="1" x14ac:dyDescent="0.25">
      <c r="A104" s="2"/>
      <c r="B104" s="24" t="s">
        <v>344</v>
      </c>
      <c r="C104" s="24" t="s">
        <v>96</v>
      </c>
      <c r="D104" s="11" t="s">
        <v>439</v>
      </c>
      <c r="E104" s="12" t="s">
        <v>325</v>
      </c>
      <c r="F104" s="12" t="s">
        <v>338</v>
      </c>
      <c r="G104" s="12" t="s">
        <v>349</v>
      </c>
      <c r="H104" s="12" t="s">
        <v>339</v>
      </c>
      <c r="I104" s="97" t="s">
        <v>340</v>
      </c>
      <c r="J104" s="60" t="s">
        <v>346</v>
      </c>
      <c r="K104" s="10">
        <v>22693</v>
      </c>
      <c r="L104" s="29">
        <v>0</v>
      </c>
      <c r="M104" s="17">
        <v>0.201625864324425</v>
      </c>
      <c r="N104" s="17"/>
      <c r="O104" s="29">
        <v>169397</v>
      </c>
      <c r="P104" s="17"/>
      <c r="Q104" s="102">
        <v>108</v>
      </c>
      <c r="R104" s="21">
        <v>286061</v>
      </c>
      <c r="S104" s="21">
        <v>10285</v>
      </c>
      <c r="T104" s="103">
        <v>275776</v>
      </c>
      <c r="U104" s="6">
        <v>72</v>
      </c>
      <c r="V104" s="103">
        <v>2</v>
      </c>
      <c r="W104" s="6">
        <v>2</v>
      </c>
      <c r="X104" s="104">
        <v>0</v>
      </c>
      <c r="Y104" s="104">
        <v>2</v>
      </c>
    </row>
    <row r="105" spans="1:25" customFormat="1" x14ac:dyDescent="0.25">
      <c r="A105" s="2"/>
      <c r="B105" s="24" t="s">
        <v>347</v>
      </c>
      <c r="C105" s="24" t="s">
        <v>97</v>
      </c>
      <c r="D105" s="11" t="s">
        <v>440</v>
      </c>
      <c r="E105" s="12" t="s">
        <v>325</v>
      </c>
      <c r="F105" s="12" t="s">
        <v>338</v>
      </c>
      <c r="G105" s="12" t="s">
        <v>349</v>
      </c>
      <c r="H105" s="12" t="s">
        <v>339</v>
      </c>
      <c r="I105" s="97" t="s">
        <v>340</v>
      </c>
      <c r="J105" s="60" t="s">
        <v>346</v>
      </c>
      <c r="K105" s="10">
        <v>114864</v>
      </c>
      <c r="L105" s="29">
        <v>0</v>
      </c>
      <c r="M105" s="17">
        <v>0.41554830503788104</v>
      </c>
      <c r="N105" s="17"/>
      <c r="O105" s="29">
        <v>477359</v>
      </c>
      <c r="P105" s="17"/>
      <c r="Q105" s="102">
        <v>17</v>
      </c>
      <c r="R105" s="21">
        <v>923300</v>
      </c>
      <c r="S105" s="21">
        <v>63771</v>
      </c>
      <c r="T105" s="103">
        <v>859529</v>
      </c>
      <c r="U105" s="6">
        <v>21</v>
      </c>
      <c r="V105" s="103">
        <v>1</v>
      </c>
      <c r="W105" s="6">
        <v>1</v>
      </c>
      <c r="X105" s="104">
        <v>0</v>
      </c>
      <c r="Y105" s="104">
        <v>1</v>
      </c>
    </row>
    <row r="106" spans="1:25" customFormat="1" x14ac:dyDescent="0.25">
      <c r="A106" s="2"/>
      <c r="B106" s="24" t="s">
        <v>352</v>
      </c>
      <c r="C106" s="24" t="s">
        <v>98</v>
      </c>
      <c r="D106" s="11" t="s">
        <v>441</v>
      </c>
      <c r="E106" s="12" t="s">
        <v>325</v>
      </c>
      <c r="F106" s="12" t="s">
        <v>338</v>
      </c>
      <c r="G106" s="12" t="s">
        <v>349</v>
      </c>
      <c r="H106" s="12" t="s">
        <v>339</v>
      </c>
      <c r="I106" s="97" t="s">
        <v>340</v>
      </c>
      <c r="J106" s="60" t="s">
        <v>346</v>
      </c>
      <c r="K106" s="10">
        <v>211909</v>
      </c>
      <c r="L106" s="29">
        <v>0</v>
      </c>
      <c r="M106" s="17">
        <v>0.43180062866022201</v>
      </c>
      <c r="N106" s="17"/>
      <c r="O106" s="29">
        <v>907932.34299999999</v>
      </c>
      <c r="P106" s="17"/>
      <c r="Q106" s="102">
        <v>10</v>
      </c>
      <c r="R106" s="21">
        <v>1941209</v>
      </c>
      <c r="S106" s="21">
        <v>141180</v>
      </c>
      <c r="T106" s="103">
        <v>1800029</v>
      </c>
      <c r="U106" s="6">
        <v>10</v>
      </c>
      <c r="V106" s="103">
        <v>1</v>
      </c>
      <c r="W106" s="6">
        <v>1</v>
      </c>
      <c r="X106" s="104">
        <v>0</v>
      </c>
      <c r="Y106" s="104">
        <v>1</v>
      </c>
    </row>
    <row r="107" spans="1:25" customFormat="1" x14ac:dyDescent="0.25">
      <c r="A107" s="2"/>
      <c r="B107" s="24" t="s">
        <v>350</v>
      </c>
      <c r="C107" s="24" t="s">
        <v>99</v>
      </c>
      <c r="D107" s="11" t="s">
        <v>442</v>
      </c>
      <c r="E107" s="12" t="s">
        <v>325</v>
      </c>
      <c r="F107" s="12" t="s">
        <v>338</v>
      </c>
      <c r="G107" s="12" t="s">
        <v>326</v>
      </c>
      <c r="H107" s="12" t="s">
        <v>339</v>
      </c>
      <c r="I107" s="97" t="s">
        <v>340</v>
      </c>
      <c r="J107" s="60" t="s">
        <v>346</v>
      </c>
      <c r="K107" s="10">
        <v>21084</v>
      </c>
      <c r="L107" s="29">
        <v>0</v>
      </c>
      <c r="M107" s="17">
        <v>0.41101131955146902</v>
      </c>
      <c r="N107" s="17"/>
      <c r="O107" s="29">
        <v>120612</v>
      </c>
      <c r="P107" s="17"/>
      <c r="Q107" s="102">
        <v>117</v>
      </c>
      <c r="R107" s="21">
        <v>285975</v>
      </c>
      <c r="S107" s="21">
        <v>5477</v>
      </c>
      <c r="T107" s="103">
        <v>280498</v>
      </c>
      <c r="U107" s="6">
        <v>70</v>
      </c>
      <c r="V107" s="103">
        <v>2</v>
      </c>
      <c r="W107" s="6">
        <v>2</v>
      </c>
      <c r="X107" s="104">
        <v>0</v>
      </c>
      <c r="Y107" s="104">
        <v>2</v>
      </c>
    </row>
    <row r="108" spans="1:25" customFormat="1" x14ac:dyDescent="0.25">
      <c r="A108" s="2"/>
      <c r="B108" s="24" t="s">
        <v>347</v>
      </c>
      <c r="C108" s="24" t="s">
        <v>100</v>
      </c>
      <c r="D108" s="11" t="s">
        <v>443</v>
      </c>
      <c r="E108" s="12" t="s">
        <v>325</v>
      </c>
      <c r="F108" s="12" t="s">
        <v>338</v>
      </c>
      <c r="G108" s="12" t="s">
        <v>349</v>
      </c>
      <c r="H108" s="12" t="s">
        <v>339</v>
      </c>
      <c r="I108" s="97" t="s">
        <v>340</v>
      </c>
      <c r="J108" s="60" t="s">
        <v>346</v>
      </c>
      <c r="K108" s="10">
        <v>39230</v>
      </c>
      <c r="L108" s="29">
        <v>0</v>
      </c>
      <c r="M108" s="17">
        <v>0.64803416552836401</v>
      </c>
      <c r="N108" s="17"/>
      <c r="O108" s="29">
        <v>191800</v>
      </c>
      <c r="P108" s="17"/>
      <c r="Q108" s="102">
        <v>64</v>
      </c>
      <c r="R108" s="21">
        <v>373866</v>
      </c>
      <c r="S108" s="21">
        <v>17702</v>
      </c>
      <c r="T108" s="103">
        <v>356164</v>
      </c>
      <c r="U108" s="6">
        <v>58</v>
      </c>
      <c r="V108" s="103">
        <v>1</v>
      </c>
      <c r="W108" s="6">
        <v>1</v>
      </c>
      <c r="X108" s="104">
        <v>0</v>
      </c>
      <c r="Y108" s="104">
        <v>1</v>
      </c>
    </row>
    <row r="109" spans="1:25" customFormat="1" x14ac:dyDescent="0.25">
      <c r="A109" s="2"/>
      <c r="B109" s="24" t="s">
        <v>344</v>
      </c>
      <c r="C109" s="24" t="s">
        <v>101</v>
      </c>
      <c r="D109" s="11" t="s">
        <v>444</v>
      </c>
      <c r="E109" s="12" t="s">
        <v>325</v>
      </c>
      <c r="F109" s="12" t="s">
        <v>338</v>
      </c>
      <c r="G109" s="12" t="s">
        <v>349</v>
      </c>
      <c r="H109" s="12" t="s">
        <v>339</v>
      </c>
      <c r="I109" s="97" t="s">
        <v>340</v>
      </c>
      <c r="J109" s="60" t="s">
        <v>346</v>
      </c>
      <c r="K109" s="10">
        <v>13305</v>
      </c>
      <c r="L109" s="29">
        <v>0</v>
      </c>
      <c r="M109" s="17">
        <v>0.38462119590536503</v>
      </c>
      <c r="N109" s="17"/>
      <c r="O109" s="29">
        <v>88260</v>
      </c>
      <c r="P109" s="17"/>
      <c r="Q109" s="102">
        <v>158</v>
      </c>
      <c r="R109" s="21">
        <v>156176</v>
      </c>
      <c r="S109" s="21">
        <v>11500</v>
      </c>
      <c r="T109" s="103">
        <v>144676</v>
      </c>
      <c r="U109" s="6">
        <v>131</v>
      </c>
      <c r="V109" s="103">
        <v>3</v>
      </c>
      <c r="W109" s="6">
        <v>3</v>
      </c>
      <c r="X109" s="104">
        <v>0</v>
      </c>
      <c r="Y109" s="104">
        <v>3</v>
      </c>
    </row>
    <row r="110" spans="1:25" customFormat="1" x14ac:dyDescent="0.25">
      <c r="A110" s="2"/>
      <c r="B110" s="24" t="s">
        <v>350</v>
      </c>
      <c r="C110" s="24" t="s">
        <v>102</v>
      </c>
      <c r="D110" s="11" t="s">
        <v>445</v>
      </c>
      <c r="E110" s="12" t="s">
        <v>325</v>
      </c>
      <c r="F110" s="12" t="s">
        <v>338</v>
      </c>
      <c r="G110" s="12" t="s">
        <v>326</v>
      </c>
      <c r="H110" s="12" t="s">
        <v>339</v>
      </c>
      <c r="I110" s="97" t="s">
        <v>340</v>
      </c>
      <c r="J110" s="60" t="s">
        <v>341</v>
      </c>
      <c r="K110" s="10">
        <v>23118</v>
      </c>
      <c r="L110" s="29">
        <v>0</v>
      </c>
      <c r="M110" s="17">
        <v>0.80656249999999996</v>
      </c>
      <c r="N110" s="17"/>
      <c r="O110" s="29">
        <v>129135</v>
      </c>
      <c r="P110" s="17"/>
      <c r="Q110" s="102">
        <v>105</v>
      </c>
      <c r="R110" s="21">
        <v>215799</v>
      </c>
      <c r="S110" s="21">
        <v>8114</v>
      </c>
      <c r="T110" s="103">
        <v>207685</v>
      </c>
      <c r="U110" s="6">
        <v>100</v>
      </c>
      <c r="V110" s="103">
        <v>2</v>
      </c>
      <c r="W110" s="6">
        <v>2</v>
      </c>
      <c r="X110" s="104">
        <v>0</v>
      </c>
      <c r="Y110" s="104">
        <v>2</v>
      </c>
    </row>
    <row r="111" spans="1:25" customFormat="1" x14ac:dyDescent="0.25">
      <c r="A111" s="2"/>
      <c r="B111" s="24" t="s">
        <v>342</v>
      </c>
      <c r="C111" s="24" t="s">
        <v>103</v>
      </c>
      <c r="D111" s="11" t="s">
        <v>446</v>
      </c>
      <c r="E111" s="12" t="s">
        <v>325</v>
      </c>
      <c r="F111" s="12" t="s">
        <v>338</v>
      </c>
      <c r="G111" s="12" t="s">
        <v>349</v>
      </c>
      <c r="H111" s="12" t="s">
        <v>339</v>
      </c>
      <c r="I111" s="97" t="s">
        <v>340</v>
      </c>
      <c r="J111" s="60" t="s">
        <v>341</v>
      </c>
      <c r="K111" s="10">
        <v>7136</v>
      </c>
      <c r="L111" s="29">
        <v>0</v>
      </c>
      <c r="M111" s="17">
        <v>0.80783230827162</v>
      </c>
      <c r="N111" s="17"/>
      <c r="O111" s="29">
        <v>35180</v>
      </c>
      <c r="P111" s="17"/>
      <c r="Q111" s="102">
        <v>213</v>
      </c>
      <c r="R111" s="21">
        <v>78906</v>
      </c>
      <c r="S111" s="21">
        <v>3404</v>
      </c>
      <c r="T111" s="103">
        <v>75502</v>
      </c>
      <c r="U111" s="6">
        <v>195</v>
      </c>
      <c r="V111" s="103">
        <v>4</v>
      </c>
      <c r="W111" s="6">
        <v>4</v>
      </c>
      <c r="X111" s="104">
        <v>0</v>
      </c>
      <c r="Y111" s="104">
        <v>4</v>
      </c>
    </row>
    <row r="112" spans="1:25" customFormat="1" x14ac:dyDescent="0.25">
      <c r="A112" s="2"/>
      <c r="B112" s="24" t="s">
        <v>347</v>
      </c>
      <c r="C112" s="24" t="s">
        <v>104</v>
      </c>
      <c r="D112" s="11" t="s">
        <v>347</v>
      </c>
      <c r="E112" s="12" t="s">
        <v>325</v>
      </c>
      <c r="F112" s="12" t="s">
        <v>338</v>
      </c>
      <c r="G112" s="12" t="s">
        <v>349</v>
      </c>
      <c r="H112" s="12" t="s">
        <v>339</v>
      </c>
      <c r="I112" s="97" t="s">
        <v>340</v>
      </c>
      <c r="J112" s="60" t="s">
        <v>346</v>
      </c>
      <c r="K112" s="10">
        <v>343021</v>
      </c>
      <c r="L112" s="29">
        <v>0</v>
      </c>
      <c r="M112" s="17">
        <v>0.38923201104484001</v>
      </c>
      <c r="N112" s="17"/>
      <c r="O112" s="29">
        <v>1950839</v>
      </c>
      <c r="P112" s="17"/>
      <c r="Q112" s="102">
        <v>3</v>
      </c>
      <c r="R112" s="21">
        <v>3779190</v>
      </c>
      <c r="S112" s="21">
        <v>215309</v>
      </c>
      <c r="T112" s="103">
        <v>3563881</v>
      </c>
      <c r="U112" s="6">
        <v>3</v>
      </c>
      <c r="V112" s="103">
        <v>1</v>
      </c>
      <c r="W112" s="6">
        <v>1</v>
      </c>
      <c r="X112" s="104">
        <v>0</v>
      </c>
      <c r="Y112" s="104">
        <v>1</v>
      </c>
    </row>
    <row r="113" spans="1:25" customFormat="1" x14ac:dyDescent="0.25">
      <c r="A113" s="2"/>
      <c r="B113" s="24" t="s">
        <v>342</v>
      </c>
      <c r="C113" s="24" t="s">
        <v>105</v>
      </c>
      <c r="D113" s="11" t="s">
        <v>447</v>
      </c>
      <c r="E113" s="12" t="s">
        <v>325</v>
      </c>
      <c r="F113" s="12" t="s">
        <v>338</v>
      </c>
      <c r="G113" s="12" t="s">
        <v>326</v>
      </c>
      <c r="H113" s="12" t="s">
        <v>339</v>
      </c>
      <c r="I113" s="97" t="s">
        <v>340</v>
      </c>
      <c r="J113" s="60" t="s">
        <v>346</v>
      </c>
      <c r="K113" s="10">
        <v>11454</v>
      </c>
      <c r="L113" s="29">
        <v>0</v>
      </c>
      <c r="M113" s="17">
        <v>0.54445110977804401</v>
      </c>
      <c r="N113" s="17"/>
      <c r="O113" s="29">
        <v>58761</v>
      </c>
      <c r="P113" s="17"/>
      <c r="Q113" s="102">
        <v>171</v>
      </c>
      <c r="R113" s="21">
        <v>106194</v>
      </c>
      <c r="S113" s="21">
        <v>5841</v>
      </c>
      <c r="T113" s="103">
        <v>100353</v>
      </c>
      <c r="U113" s="6">
        <v>177</v>
      </c>
      <c r="V113" s="103">
        <v>3</v>
      </c>
      <c r="W113" s="6">
        <v>3</v>
      </c>
      <c r="X113" s="104">
        <v>0</v>
      </c>
      <c r="Y113" s="104">
        <v>3</v>
      </c>
    </row>
    <row r="114" spans="1:25" customFormat="1" x14ac:dyDescent="0.25">
      <c r="A114" s="2"/>
      <c r="B114" s="24" t="s">
        <v>347</v>
      </c>
      <c r="C114" s="24" t="s">
        <v>106</v>
      </c>
      <c r="D114" s="11" t="s">
        <v>448</v>
      </c>
      <c r="E114" s="12" t="s">
        <v>325</v>
      </c>
      <c r="F114" s="12" t="s">
        <v>338</v>
      </c>
      <c r="G114" s="12" t="s">
        <v>326</v>
      </c>
      <c r="H114" s="12" t="s">
        <v>339</v>
      </c>
      <c r="I114" s="97" t="s">
        <v>340</v>
      </c>
      <c r="J114" s="60" t="s">
        <v>346</v>
      </c>
      <c r="K114" s="10">
        <v>41754</v>
      </c>
      <c r="L114" s="29">
        <v>0</v>
      </c>
      <c r="M114" s="17">
        <v>0.86149097304475808</v>
      </c>
      <c r="N114" s="17"/>
      <c r="O114" s="29">
        <v>65363</v>
      </c>
      <c r="P114" s="17"/>
      <c r="Q114" s="102">
        <v>61</v>
      </c>
      <c r="R114" s="21">
        <v>382244</v>
      </c>
      <c r="S114" s="21">
        <v>18705</v>
      </c>
      <c r="T114" s="103">
        <v>363539</v>
      </c>
      <c r="U114" s="6">
        <v>57</v>
      </c>
      <c r="V114" s="103">
        <v>1</v>
      </c>
      <c r="W114" s="6">
        <v>1</v>
      </c>
      <c r="X114" s="104">
        <v>0</v>
      </c>
      <c r="Y114" s="104">
        <v>1</v>
      </c>
    </row>
    <row r="115" spans="1:25" customFormat="1" x14ac:dyDescent="0.25">
      <c r="A115" s="2"/>
      <c r="B115" s="24" t="s">
        <v>342</v>
      </c>
      <c r="C115" s="24" t="s">
        <v>107</v>
      </c>
      <c r="D115" s="11" t="s">
        <v>449</v>
      </c>
      <c r="E115" s="12" t="s">
        <v>325</v>
      </c>
      <c r="F115" s="12" t="s">
        <v>338</v>
      </c>
      <c r="G115" s="12" t="s">
        <v>349</v>
      </c>
      <c r="H115" s="12" t="s">
        <v>339</v>
      </c>
      <c r="I115" s="97" t="s">
        <v>340</v>
      </c>
      <c r="J115" s="60" t="s">
        <v>346</v>
      </c>
      <c r="K115" s="10">
        <v>56687</v>
      </c>
      <c r="L115" s="29">
        <v>0</v>
      </c>
      <c r="M115" s="17">
        <v>0.39416262588586404</v>
      </c>
      <c r="N115" s="17"/>
      <c r="O115" s="29">
        <v>230091</v>
      </c>
      <c r="P115" s="17"/>
      <c r="Q115" s="102">
        <v>40</v>
      </c>
      <c r="R115" s="21">
        <v>478977</v>
      </c>
      <c r="S115" s="21">
        <v>38474</v>
      </c>
      <c r="T115" s="103">
        <v>440503</v>
      </c>
      <c r="U115" s="6">
        <v>44</v>
      </c>
      <c r="V115" s="103">
        <v>1</v>
      </c>
      <c r="W115" s="6">
        <v>1</v>
      </c>
      <c r="X115" s="104">
        <v>0</v>
      </c>
      <c r="Y115" s="104">
        <v>1</v>
      </c>
    </row>
    <row r="116" spans="1:25" customFormat="1" ht="45.75" x14ac:dyDescent="0.25">
      <c r="A116" s="2"/>
      <c r="B116" s="24" t="s">
        <v>342</v>
      </c>
      <c r="C116" s="24" t="s">
        <v>108</v>
      </c>
      <c r="D116" s="11" t="s">
        <v>450</v>
      </c>
      <c r="E116" s="12" t="s">
        <v>325</v>
      </c>
      <c r="F116" s="12" t="s">
        <v>338</v>
      </c>
      <c r="G116" s="12" t="s">
        <v>326</v>
      </c>
      <c r="H116" s="12" t="s">
        <v>339</v>
      </c>
      <c r="I116" s="97" t="s">
        <v>361</v>
      </c>
      <c r="J116" s="60" t="s">
        <v>341</v>
      </c>
      <c r="K116" s="10">
        <v>7410</v>
      </c>
      <c r="L116" s="29">
        <v>0</v>
      </c>
      <c r="M116" s="17">
        <v>0.93551538837322912</v>
      </c>
      <c r="N116" s="17"/>
      <c r="O116" s="29">
        <v>27284</v>
      </c>
      <c r="P116" s="17"/>
      <c r="Q116" s="102">
        <v>209</v>
      </c>
      <c r="R116" s="21">
        <v>63602</v>
      </c>
      <c r="S116" s="21">
        <v>3610</v>
      </c>
      <c r="T116" s="103">
        <v>59992</v>
      </c>
      <c r="U116" s="6">
        <v>211</v>
      </c>
      <c r="V116" s="103">
        <v>4</v>
      </c>
      <c r="W116" s="6">
        <v>4</v>
      </c>
      <c r="X116" s="104">
        <v>0</v>
      </c>
      <c r="Y116" s="104">
        <v>4</v>
      </c>
    </row>
    <row r="117" spans="1:25" customFormat="1" x14ac:dyDescent="0.25">
      <c r="A117" s="2"/>
      <c r="B117" s="24" t="s">
        <v>342</v>
      </c>
      <c r="C117" s="24" t="s">
        <v>109</v>
      </c>
      <c r="D117" s="11" t="s">
        <v>451</v>
      </c>
      <c r="E117" s="12" t="s">
        <v>325</v>
      </c>
      <c r="F117" s="12" t="s">
        <v>338</v>
      </c>
      <c r="G117" s="12" t="s">
        <v>349</v>
      </c>
      <c r="H117" s="12" t="s">
        <v>339</v>
      </c>
      <c r="I117" s="97" t="s">
        <v>340</v>
      </c>
      <c r="J117" s="60" t="s">
        <v>341</v>
      </c>
      <c r="K117" s="10">
        <v>15882</v>
      </c>
      <c r="L117" s="29">
        <v>0</v>
      </c>
      <c r="M117" s="17">
        <v>0.54547465274705809</v>
      </c>
      <c r="N117" s="17"/>
      <c r="O117" s="29">
        <v>49619</v>
      </c>
      <c r="P117" s="17"/>
      <c r="Q117" s="102">
        <v>138</v>
      </c>
      <c r="R117" s="21">
        <v>107776</v>
      </c>
      <c r="S117" s="21">
        <v>7690</v>
      </c>
      <c r="T117" s="103">
        <v>100086</v>
      </c>
      <c r="U117" s="6">
        <v>178</v>
      </c>
      <c r="V117" s="103">
        <v>3</v>
      </c>
      <c r="W117" s="6">
        <v>3</v>
      </c>
      <c r="X117" s="104">
        <v>0</v>
      </c>
      <c r="Y117" s="104">
        <v>3</v>
      </c>
    </row>
    <row r="118" spans="1:25" customFormat="1" x14ac:dyDescent="0.25">
      <c r="A118" s="2"/>
      <c r="B118" s="24" t="s">
        <v>344</v>
      </c>
      <c r="C118" s="24" t="s">
        <v>110</v>
      </c>
      <c r="D118" s="11" t="s">
        <v>452</v>
      </c>
      <c r="E118" s="12" t="s">
        <v>325</v>
      </c>
      <c r="F118" s="12" t="s">
        <v>338</v>
      </c>
      <c r="G118" s="12" t="s">
        <v>326</v>
      </c>
      <c r="H118" s="12" t="s">
        <v>339</v>
      </c>
      <c r="I118" s="97" t="s">
        <v>340</v>
      </c>
      <c r="J118" s="60" t="s">
        <v>341</v>
      </c>
      <c r="K118" s="10">
        <v>48717</v>
      </c>
      <c r="L118" s="29">
        <v>0</v>
      </c>
      <c r="M118" s="17">
        <v>0.79420172326406502</v>
      </c>
      <c r="N118" s="17"/>
      <c r="O118" s="29">
        <v>121446</v>
      </c>
      <c r="P118" s="17"/>
      <c r="Q118" s="102">
        <v>53</v>
      </c>
      <c r="R118" s="21">
        <v>220885</v>
      </c>
      <c r="S118" s="21">
        <v>22948</v>
      </c>
      <c r="T118" s="103">
        <v>197937</v>
      </c>
      <c r="U118" s="6">
        <v>106</v>
      </c>
      <c r="V118" s="103">
        <v>1</v>
      </c>
      <c r="W118" s="6">
        <v>2</v>
      </c>
      <c r="X118" s="104">
        <v>-1</v>
      </c>
      <c r="Y118" s="104">
        <v>1</v>
      </c>
    </row>
    <row r="119" spans="1:25" customFormat="1" x14ac:dyDescent="0.25">
      <c r="A119" s="2"/>
      <c r="B119" s="24" t="s">
        <v>344</v>
      </c>
      <c r="C119" s="24" t="s">
        <v>111</v>
      </c>
      <c r="D119" s="11" t="s">
        <v>453</v>
      </c>
      <c r="E119" s="12" t="s">
        <v>325</v>
      </c>
      <c r="F119" s="12" t="s">
        <v>338</v>
      </c>
      <c r="G119" s="12" t="s">
        <v>326</v>
      </c>
      <c r="H119" s="12" t="s">
        <v>339</v>
      </c>
      <c r="I119" s="97" t="s">
        <v>340</v>
      </c>
      <c r="J119" s="60" t="s">
        <v>341</v>
      </c>
      <c r="K119" s="10">
        <v>29624</v>
      </c>
      <c r="L119" s="29">
        <v>0</v>
      </c>
      <c r="M119" s="17">
        <v>0.56199467684427307</v>
      </c>
      <c r="N119" s="17"/>
      <c r="O119" s="29">
        <v>76416</v>
      </c>
      <c r="P119" s="17"/>
      <c r="Q119" s="102">
        <v>82</v>
      </c>
      <c r="R119" s="21">
        <v>155492</v>
      </c>
      <c r="S119" s="21">
        <v>18547</v>
      </c>
      <c r="T119" s="103">
        <v>136945</v>
      </c>
      <c r="U119" s="6">
        <v>136</v>
      </c>
      <c r="V119" s="103">
        <v>2</v>
      </c>
      <c r="W119" s="6">
        <v>3</v>
      </c>
      <c r="X119" s="104">
        <v>-1</v>
      </c>
      <c r="Y119" s="104">
        <v>2</v>
      </c>
    </row>
    <row r="120" spans="1:25" customFormat="1" x14ac:dyDescent="0.25">
      <c r="A120" s="2"/>
      <c r="B120" s="24" t="s">
        <v>347</v>
      </c>
      <c r="C120" s="24" t="s">
        <v>112</v>
      </c>
      <c r="D120" s="11" t="s">
        <v>454</v>
      </c>
      <c r="E120" s="12" t="s">
        <v>325</v>
      </c>
      <c r="F120" s="12" t="s">
        <v>338</v>
      </c>
      <c r="G120" s="12" t="s">
        <v>349</v>
      </c>
      <c r="H120" s="12" t="s">
        <v>339</v>
      </c>
      <c r="I120" s="97" t="s">
        <v>340</v>
      </c>
      <c r="J120" s="60" t="s">
        <v>346</v>
      </c>
      <c r="K120" s="10">
        <v>34001</v>
      </c>
      <c r="L120" s="29">
        <v>0</v>
      </c>
      <c r="M120" s="17">
        <v>0.41482812145734904</v>
      </c>
      <c r="N120" s="17"/>
      <c r="O120" s="29">
        <v>160463</v>
      </c>
      <c r="P120" s="17"/>
      <c r="Q120" s="102">
        <v>72</v>
      </c>
      <c r="R120" s="21">
        <v>341080</v>
      </c>
      <c r="S120" s="21">
        <v>29647</v>
      </c>
      <c r="T120" s="103">
        <v>311433</v>
      </c>
      <c r="U120" s="6">
        <v>66</v>
      </c>
      <c r="V120" s="103">
        <v>2</v>
      </c>
      <c r="W120" s="6">
        <v>2</v>
      </c>
      <c r="X120" s="104">
        <v>0</v>
      </c>
      <c r="Y120" s="104">
        <v>2</v>
      </c>
    </row>
    <row r="121" spans="1:25" customFormat="1" x14ac:dyDescent="0.25">
      <c r="A121" s="2"/>
      <c r="B121" s="24" t="s">
        <v>342</v>
      </c>
      <c r="C121" s="24" t="s">
        <v>113</v>
      </c>
      <c r="D121" s="11" t="s">
        <v>455</v>
      </c>
      <c r="E121" s="12" t="s">
        <v>325</v>
      </c>
      <c r="F121" s="12" t="s">
        <v>338</v>
      </c>
      <c r="G121" s="12" t="s">
        <v>349</v>
      </c>
      <c r="H121" s="12" t="s">
        <v>339</v>
      </c>
      <c r="I121" s="97" t="s">
        <v>340</v>
      </c>
      <c r="J121" s="60" t="s">
        <v>341</v>
      </c>
      <c r="K121" s="10">
        <v>37850</v>
      </c>
      <c r="L121" s="29">
        <v>0</v>
      </c>
      <c r="M121" s="17">
        <v>0.65318952698251409</v>
      </c>
      <c r="N121" s="17"/>
      <c r="O121" s="29">
        <v>159309</v>
      </c>
      <c r="P121" s="17"/>
      <c r="Q121" s="102">
        <v>66</v>
      </c>
      <c r="R121" s="21">
        <v>292012</v>
      </c>
      <c r="S121" s="21">
        <v>16213</v>
      </c>
      <c r="T121" s="103">
        <v>275799</v>
      </c>
      <c r="U121" s="6">
        <v>71</v>
      </c>
      <c r="V121" s="103">
        <v>2</v>
      </c>
      <c r="W121" s="6">
        <v>2</v>
      </c>
      <c r="X121" s="104">
        <v>0</v>
      </c>
      <c r="Y121" s="104">
        <v>2</v>
      </c>
    </row>
    <row r="122" spans="1:25" customFormat="1" x14ac:dyDescent="0.25">
      <c r="A122" s="2"/>
      <c r="B122" s="24" t="s">
        <v>342</v>
      </c>
      <c r="C122" s="24" t="s">
        <v>114</v>
      </c>
      <c r="D122" s="11" t="s">
        <v>456</v>
      </c>
      <c r="E122" s="12" t="s">
        <v>325</v>
      </c>
      <c r="F122" s="12" t="s">
        <v>338</v>
      </c>
      <c r="G122" s="12" t="s">
        <v>326</v>
      </c>
      <c r="H122" s="12" t="s">
        <v>339</v>
      </c>
      <c r="I122" s="97" t="s">
        <v>340</v>
      </c>
      <c r="J122" s="60" t="s">
        <v>341</v>
      </c>
      <c r="K122" s="10">
        <v>7207</v>
      </c>
      <c r="L122" s="29">
        <v>0</v>
      </c>
      <c r="M122" s="17">
        <v>0.88240534521158109</v>
      </c>
      <c r="N122" s="17"/>
      <c r="O122" s="29">
        <v>23998</v>
      </c>
      <c r="P122" s="17"/>
      <c r="Q122" s="102">
        <v>210</v>
      </c>
      <c r="R122" s="21">
        <v>53676</v>
      </c>
      <c r="S122" s="21">
        <v>2974</v>
      </c>
      <c r="T122" s="103">
        <v>50702</v>
      </c>
      <c r="U122" s="6">
        <v>223</v>
      </c>
      <c r="V122" s="103">
        <v>4</v>
      </c>
      <c r="W122" s="6">
        <v>4</v>
      </c>
      <c r="X122" s="104">
        <v>0</v>
      </c>
      <c r="Y122" s="104">
        <v>4</v>
      </c>
    </row>
    <row r="123" spans="1:25" customFormat="1" x14ac:dyDescent="0.25">
      <c r="A123" s="2"/>
      <c r="B123" s="24" t="s">
        <v>342</v>
      </c>
      <c r="C123" s="24" t="s">
        <v>115</v>
      </c>
      <c r="D123" s="11" t="s">
        <v>457</v>
      </c>
      <c r="E123" s="12" t="s">
        <v>325</v>
      </c>
      <c r="F123" s="12" t="s">
        <v>338</v>
      </c>
      <c r="G123" s="12" t="s">
        <v>349</v>
      </c>
      <c r="H123" s="12" t="s">
        <v>339</v>
      </c>
      <c r="I123" s="97" t="s">
        <v>340</v>
      </c>
      <c r="J123" s="60" t="s">
        <v>346</v>
      </c>
      <c r="K123" s="10">
        <v>5005</v>
      </c>
      <c r="L123" s="29">
        <v>0</v>
      </c>
      <c r="M123" s="17">
        <v>0.81244653550042811</v>
      </c>
      <c r="N123" s="17"/>
      <c r="O123" s="29">
        <v>21358</v>
      </c>
      <c r="P123" s="17"/>
      <c r="Q123" s="102">
        <v>229</v>
      </c>
      <c r="R123" s="21">
        <v>45317</v>
      </c>
      <c r="S123" s="21">
        <v>2892</v>
      </c>
      <c r="T123" s="103">
        <v>42425</v>
      </c>
      <c r="U123" s="6">
        <v>239</v>
      </c>
      <c r="V123" s="103">
        <v>4</v>
      </c>
      <c r="W123" s="6">
        <v>4</v>
      </c>
      <c r="X123" s="104">
        <v>0</v>
      </c>
      <c r="Y123" s="104">
        <v>4</v>
      </c>
    </row>
    <row r="124" spans="1:25" customFormat="1" x14ac:dyDescent="0.25">
      <c r="A124" s="2"/>
      <c r="B124" s="24" t="s">
        <v>344</v>
      </c>
      <c r="C124" s="24" t="s">
        <v>116</v>
      </c>
      <c r="D124" s="11" t="s">
        <v>458</v>
      </c>
      <c r="E124" s="12" t="s">
        <v>325</v>
      </c>
      <c r="F124" s="12" t="s">
        <v>338</v>
      </c>
      <c r="G124" s="12" t="s">
        <v>349</v>
      </c>
      <c r="H124" s="12" t="s">
        <v>339</v>
      </c>
      <c r="I124" s="97" t="s">
        <v>340</v>
      </c>
      <c r="J124" s="60" t="s">
        <v>346</v>
      </c>
      <c r="K124" s="10">
        <v>60521</v>
      </c>
      <c r="L124" s="29">
        <v>0</v>
      </c>
      <c r="M124" s="17">
        <v>0.43629130840153302</v>
      </c>
      <c r="N124" s="17"/>
      <c r="O124" s="29">
        <v>262655</v>
      </c>
      <c r="P124" s="17"/>
      <c r="Q124" s="102">
        <v>37</v>
      </c>
      <c r="R124" s="21">
        <v>548178</v>
      </c>
      <c r="S124" s="21">
        <v>29553</v>
      </c>
      <c r="T124" s="103">
        <v>518625</v>
      </c>
      <c r="U124" s="6">
        <v>35</v>
      </c>
      <c r="V124" s="103">
        <v>1</v>
      </c>
      <c r="W124" s="6">
        <v>1</v>
      </c>
      <c r="X124" s="104">
        <v>0</v>
      </c>
      <c r="Y124" s="104">
        <v>1</v>
      </c>
    </row>
    <row r="125" spans="1:25" customFormat="1" x14ac:dyDescent="0.25">
      <c r="A125" s="2"/>
      <c r="B125" s="24" t="s">
        <v>344</v>
      </c>
      <c r="C125" s="24" t="s">
        <v>117</v>
      </c>
      <c r="D125" s="11" t="s">
        <v>459</v>
      </c>
      <c r="E125" s="12" t="s">
        <v>325</v>
      </c>
      <c r="F125" s="12" t="s">
        <v>338</v>
      </c>
      <c r="G125" s="12" t="s">
        <v>326</v>
      </c>
      <c r="H125" s="12" t="s">
        <v>339</v>
      </c>
      <c r="I125" s="97" t="s">
        <v>340</v>
      </c>
      <c r="J125" s="60" t="s">
        <v>346</v>
      </c>
      <c r="K125" s="10">
        <v>33437</v>
      </c>
      <c r="L125" s="29">
        <v>0</v>
      </c>
      <c r="M125" s="17">
        <v>0.49808477112850202</v>
      </c>
      <c r="N125" s="17"/>
      <c r="O125" s="29">
        <v>142389</v>
      </c>
      <c r="P125" s="17"/>
      <c r="Q125" s="102">
        <v>74</v>
      </c>
      <c r="R125" s="21">
        <v>278529</v>
      </c>
      <c r="S125" s="21">
        <v>19272</v>
      </c>
      <c r="T125" s="103">
        <v>259257</v>
      </c>
      <c r="U125" s="6">
        <v>80</v>
      </c>
      <c r="V125" s="103">
        <v>2</v>
      </c>
      <c r="W125" s="6">
        <v>2</v>
      </c>
      <c r="X125" s="104">
        <v>0</v>
      </c>
      <c r="Y125" s="104">
        <v>2</v>
      </c>
    </row>
    <row r="126" spans="1:25" customFormat="1" x14ac:dyDescent="0.25">
      <c r="A126" s="2"/>
      <c r="B126" s="24" t="s">
        <v>350</v>
      </c>
      <c r="C126" s="24" t="s">
        <v>118</v>
      </c>
      <c r="D126" s="11" t="s">
        <v>460</v>
      </c>
      <c r="E126" s="12" t="s">
        <v>325</v>
      </c>
      <c r="F126" s="12" t="s">
        <v>338</v>
      </c>
      <c r="G126" s="12" t="s">
        <v>349</v>
      </c>
      <c r="H126" s="12" t="s">
        <v>339</v>
      </c>
      <c r="I126" s="97" t="s">
        <v>340</v>
      </c>
      <c r="J126" s="60" t="s">
        <v>346</v>
      </c>
      <c r="K126" s="10">
        <v>10015</v>
      </c>
      <c r="L126" s="29">
        <v>0</v>
      </c>
      <c r="M126" s="17">
        <v>0.28684173344367503</v>
      </c>
      <c r="N126" s="17"/>
      <c r="O126" s="29">
        <v>85850</v>
      </c>
      <c r="P126" s="17"/>
      <c r="Q126" s="102">
        <v>182</v>
      </c>
      <c r="R126" s="21">
        <v>157346</v>
      </c>
      <c r="S126" s="21">
        <v>4249</v>
      </c>
      <c r="T126" s="103">
        <v>153097</v>
      </c>
      <c r="U126" s="6">
        <v>127</v>
      </c>
      <c r="V126" s="103">
        <v>3</v>
      </c>
      <c r="W126" s="6">
        <v>2</v>
      </c>
      <c r="X126" s="104">
        <v>1</v>
      </c>
      <c r="Y126" s="104">
        <v>2</v>
      </c>
    </row>
    <row r="127" spans="1:25" customFormat="1" x14ac:dyDescent="0.25">
      <c r="A127" s="2"/>
      <c r="B127" s="24" t="s">
        <v>342</v>
      </c>
      <c r="C127" s="24" t="s">
        <v>119</v>
      </c>
      <c r="D127" s="11" t="s">
        <v>461</v>
      </c>
      <c r="E127" s="12" t="s">
        <v>325</v>
      </c>
      <c r="F127" s="12" t="s">
        <v>338</v>
      </c>
      <c r="G127" s="12" t="s">
        <v>349</v>
      </c>
      <c r="H127" s="12" t="s">
        <v>339</v>
      </c>
      <c r="I127" s="97" t="s">
        <v>340</v>
      </c>
      <c r="J127" s="60" t="s">
        <v>346</v>
      </c>
      <c r="K127" s="10">
        <v>1833</v>
      </c>
      <c r="L127" s="29">
        <v>0</v>
      </c>
      <c r="M127" s="17">
        <v>0.58395144976399205</v>
      </c>
      <c r="N127" s="17"/>
      <c r="O127" s="29">
        <v>9145</v>
      </c>
      <c r="P127" s="17"/>
      <c r="Q127" s="102">
        <v>254</v>
      </c>
      <c r="R127" s="21">
        <v>17404</v>
      </c>
      <c r="S127" s="21">
        <v>667</v>
      </c>
      <c r="T127" s="103">
        <v>16737</v>
      </c>
      <c r="U127" s="6">
        <v>257</v>
      </c>
      <c r="V127" s="103">
        <v>4</v>
      </c>
      <c r="W127" s="6">
        <v>4</v>
      </c>
      <c r="X127" s="104">
        <v>0</v>
      </c>
      <c r="Y127" s="104">
        <v>4</v>
      </c>
    </row>
    <row r="128" spans="1:25" customFormat="1" x14ac:dyDescent="0.25">
      <c r="A128" s="2"/>
      <c r="B128" s="24" t="s">
        <v>342</v>
      </c>
      <c r="C128" s="24" t="s">
        <v>120</v>
      </c>
      <c r="D128" s="11" t="s">
        <v>462</v>
      </c>
      <c r="E128" s="12" t="s">
        <v>325</v>
      </c>
      <c r="F128" s="12" t="s">
        <v>338</v>
      </c>
      <c r="G128" s="12" t="s">
        <v>349</v>
      </c>
      <c r="H128" s="12" t="s">
        <v>339</v>
      </c>
      <c r="I128" s="97" t="s">
        <v>340</v>
      </c>
      <c r="J128" s="60" t="s">
        <v>341</v>
      </c>
      <c r="K128" s="10">
        <v>20855</v>
      </c>
      <c r="L128" s="29">
        <v>0</v>
      </c>
      <c r="M128" s="17">
        <v>0.76640085061137708</v>
      </c>
      <c r="N128" s="17"/>
      <c r="O128" s="29">
        <v>76846</v>
      </c>
      <c r="P128" s="17"/>
      <c r="Q128" s="102">
        <v>119</v>
      </c>
      <c r="R128" s="21">
        <v>147516</v>
      </c>
      <c r="S128" s="21">
        <v>16953</v>
      </c>
      <c r="T128" s="103">
        <v>130563</v>
      </c>
      <c r="U128" s="6">
        <v>143</v>
      </c>
      <c r="V128" s="103">
        <v>2</v>
      </c>
      <c r="W128" s="6">
        <v>3</v>
      </c>
      <c r="X128" s="104">
        <v>-1</v>
      </c>
      <c r="Y128" s="104">
        <v>2</v>
      </c>
    </row>
    <row r="129" spans="1:25" customFormat="1" ht="45.75" x14ac:dyDescent="0.25">
      <c r="A129" s="2"/>
      <c r="B129" s="24" t="s">
        <v>342</v>
      </c>
      <c r="C129" s="24" t="s">
        <v>121</v>
      </c>
      <c r="D129" s="11" t="s">
        <v>463</v>
      </c>
      <c r="E129" s="12" t="s">
        <v>325</v>
      </c>
      <c r="F129" s="12" t="s">
        <v>338</v>
      </c>
      <c r="G129" s="12" t="s">
        <v>326</v>
      </c>
      <c r="H129" s="12" t="s">
        <v>339</v>
      </c>
      <c r="I129" s="97" t="s">
        <v>382</v>
      </c>
      <c r="J129" s="60" t="s">
        <v>346</v>
      </c>
      <c r="K129" s="10">
        <v>27638</v>
      </c>
      <c r="L129" s="29">
        <v>0</v>
      </c>
      <c r="M129" s="17">
        <v>0.32651649403447602</v>
      </c>
      <c r="N129" s="17"/>
      <c r="O129" s="29">
        <v>137950</v>
      </c>
      <c r="P129" s="17"/>
      <c r="Q129" s="102">
        <v>87</v>
      </c>
      <c r="R129" s="21">
        <v>272982</v>
      </c>
      <c r="S129" s="21">
        <v>11134</v>
      </c>
      <c r="T129" s="103">
        <v>261848</v>
      </c>
      <c r="U129" s="6">
        <v>78</v>
      </c>
      <c r="V129" s="103">
        <v>2</v>
      </c>
      <c r="W129" s="6">
        <v>2</v>
      </c>
      <c r="X129" s="104">
        <v>0</v>
      </c>
      <c r="Y129" s="104">
        <v>2</v>
      </c>
    </row>
    <row r="130" spans="1:25" customFormat="1" x14ac:dyDescent="0.25">
      <c r="A130" s="2"/>
      <c r="B130" s="24" t="s">
        <v>350</v>
      </c>
      <c r="C130" s="24" t="s">
        <v>122</v>
      </c>
      <c r="D130" s="11" t="s">
        <v>464</v>
      </c>
      <c r="E130" s="12" t="s">
        <v>325</v>
      </c>
      <c r="F130" s="12" t="s">
        <v>338</v>
      </c>
      <c r="G130" s="12" t="s">
        <v>349</v>
      </c>
      <c r="H130" s="12" t="s">
        <v>339</v>
      </c>
      <c r="I130" s="97" t="s">
        <v>340</v>
      </c>
      <c r="J130" s="60" t="s">
        <v>346</v>
      </c>
      <c r="K130" s="10">
        <v>12824</v>
      </c>
      <c r="L130" s="29">
        <v>0</v>
      </c>
      <c r="M130" s="17">
        <v>0.35962025316455704</v>
      </c>
      <c r="N130" s="17"/>
      <c r="O130" s="29">
        <v>68302</v>
      </c>
      <c r="P130" s="17"/>
      <c r="Q130" s="102">
        <v>160</v>
      </c>
      <c r="R130" s="21">
        <v>119023</v>
      </c>
      <c r="S130" s="21">
        <v>6116</v>
      </c>
      <c r="T130" s="103">
        <v>112907</v>
      </c>
      <c r="U130" s="6">
        <v>160</v>
      </c>
      <c r="V130" s="103">
        <v>3</v>
      </c>
      <c r="W130" s="6">
        <v>3</v>
      </c>
      <c r="X130" s="104">
        <v>0</v>
      </c>
      <c r="Y130" s="104">
        <v>3</v>
      </c>
    </row>
    <row r="131" spans="1:25" customFormat="1" x14ac:dyDescent="0.25">
      <c r="A131" s="2"/>
      <c r="B131" s="24" t="s">
        <v>336</v>
      </c>
      <c r="C131" s="24" t="s">
        <v>123</v>
      </c>
      <c r="D131" s="11" t="s">
        <v>336</v>
      </c>
      <c r="E131" s="12" t="s">
        <v>325</v>
      </c>
      <c r="F131" s="12" t="s">
        <v>338</v>
      </c>
      <c r="G131" s="12" t="s">
        <v>326</v>
      </c>
      <c r="H131" s="12" t="s">
        <v>339</v>
      </c>
      <c r="I131" s="97" t="s">
        <v>340</v>
      </c>
      <c r="J131" s="60" t="s">
        <v>425</v>
      </c>
      <c r="K131" s="10">
        <v>1109139</v>
      </c>
      <c r="L131" s="29">
        <v>0</v>
      </c>
      <c r="M131" s="17">
        <v>0.47823976853102601</v>
      </c>
      <c r="N131" s="17"/>
      <c r="O131" s="29">
        <v>3641865</v>
      </c>
      <c r="P131" s="17"/>
      <c r="Q131" s="102">
        <v>1</v>
      </c>
      <c r="R131" s="21">
        <v>9173491</v>
      </c>
      <c r="S131" s="21">
        <v>1127063</v>
      </c>
      <c r="T131" s="103">
        <v>8046428</v>
      </c>
      <c r="U131" s="6">
        <v>1</v>
      </c>
      <c r="V131" s="103">
        <v>1</v>
      </c>
      <c r="W131" s="6">
        <v>1</v>
      </c>
      <c r="X131" s="104">
        <v>0</v>
      </c>
      <c r="Y131" s="104">
        <v>1</v>
      </c>
    </row>
    <row r="132" spans="1:25" customFormat="1" x14ac:dyDescent="0.25">
      <c r="A132" s="2"/>
      <c r="B132" s="24" t="s">
        <v>342</v>
      </c>
      <c r="C132" s="24" t="s">
        <v>124</v>
      </c>
      <c r="D132" s="11" t="s">
        <v>465</v>
      </c>
      <c r="E132" s="12" t="s">
        <v>325</v>
      </c>
      <c r="F132" s="12" t="s">
        <v>338</v>
      </c>
      <c r="G132" s="12" t="s">
        <v>349</v>
      </c>
      <c r="H132" s="12" t="s">
        <v>339</v>
      </c>
      <c r="I132" s="97" t="s">
        <v>340</v>
      </c>
      <c r="J132" s="60" t="s">
        <v>341</v>
      </c>
      <c r="K132" s="10">
        <v>17244</v>
      </c>
      <c r="L132" s="29">
        <v>0</v>
      </c>
      <c r="M132" s="17">
        <v>0.50025514543289706</v>
      </c>
      <c r="N132" s="17"/>
      <c r="O132" s="29">
        <v>63435</v>
      </c>
      <c r="P132" s="17"/>
      <c r="Q132" s="102">
        <v>128</v>
      </c>
      <c r="R132" s="21">
        <v>128554</v>
      </c>
      <c r="S132" s="21">
        <v>6515</v>
      </c>
      <c r="T132" s="103">
        <v>122039</v>
      </c>
      <c r="U132" s="6">
        <v>153</v>
      </c>
      <c r="V132" s="103">
        <v>2</v>
      </c>
      <c r="W132" s="6">
        <v>3</v>
      </c>
      <c r="X132" s="104">
        <v>-1</v>
      </c>
      <c r="Y132" s="104">
        <v>2</v>
      </c>
    </row>
    <row r="133" spans="1:25" customFormat="1" x14ac:dyDescent="0.25">
      <c r="A133" s="2"/>
      <c r="B133" s="24" t="s">
        <v>342</v>
      </c>
      <c r="C133" s="24" t="s">
        <v>125</v>
      </c>
      <c r="D133" s="11" t="s">
        <v>466</v>
      </c>
      <c r="E133" s="12" t="s">
        <v>325</v>
      </c>
      <c r="F133" s="12" t="s">
        <v>338</v>
      </c>
      <c r="G133" s="12" t="s">
        <v>349</v>
      </c>
      <c r="H133" s="12" t="s">
        <v>339</v>
      </c>
      <c r="I133" s="97" t="s">
        <v>340</v>
      </c>
      <c r="J133" s="60" t="s">
        <v>341</v>
      </c>
      <c r="K133" s="10">
        <v>13575</v>
      </c>
      <c r="L133" s="29">
        <v>0</v>
      </c>
      <c r="M133" s="17">
        <v>0.77890671420083202</v>
      </c>
      <c r="N133" s="17"/>
      <c r="O133" s="29">
        <v>55812</v>
      </c>
      <c r="P133" s="17"/>
      <c r="Q133" s="102">
        <v>155</v>
      </c>
      <c r="R133" s="21">
        <v>110447</v>
      </c>
      <c r="S133" s="21">
        <v>7905</v>
      </c>
      <c r="T133" s="103">
        <v>102542</v>
      </c>
      <c r="U133" s="6">
        <v>170</v>
      </c>
      <c r="V133" s="103">
        <v>3</v>
      </c>
      <c r="W133" s="6">
        <v>3</v>
      </c>
      <c r="X133" s="104">
        <v>0</v>
      </c>
      <c r="Y133" s="104">
        <v>3</v>
      </c>
    </row>
    <row r="134" spans="1:25" customFormat="1" x14ac:dyDescent="0.25">
      <c r="A134" s="2"/>
      <c r="B134" s="24" t="s">
        <v>342</v>
      </c>
      <c r="C134" s="24" t="s">
        <v>126</v>
      </c>
      <c r="D134" s="11" t="s">
        <v>467</v>
      </c>
      <c r="E134" s="12" t="s">
        <v>325</v>
      </c>
      <c r="F134" s="12" t="s">
        <v>338</v>
      </c>
      <c r="G134" s="12" t="s">
        <v>326</v>
      </c>
      <c r="H134" s="12" t="s">
        <v>339</v>
      </c>
      <c r="I134" s="97" t="s">
        <v>340</v>
      </c>
      <c r="J134" s="60" t="s">
        <v>341</v>
      </c>
      <c r="K134" s="10">
        <v>4189</v>
      </c>
      <c r="L134" s="29">
        <v>0</v>
      </c>
      <c r="M134" s="17">
        <v>0.92326800993651703</v>
      </c>
      <c r="N134" s="17"/>
      <c r="O134" s="29">
        <v>23184</v>
      </c>
      <c r="P134" s="17"/>
      <c r="Q134" s="102">
        <v>239</v>
      </c>
      <c r="R134" s="21">
        <v>47181</v>
      </c>
      <c r="S134" s="21">
        <v>1382</v>
      </c>
      <c r="T134" s="103">
        <v>45799</v>
      </c>
      <c r="U134" s="6">
        <v>231</v>
      </c>
      <c r="V134" s="103">
        <v>4</v>
      </c>
      <c r="W134" s="6">
        <v>4</v>
      </c>
      <c r="X134" s="104">
        <v>0</v>
      </c>
      <c r="Y134" s="104">
        <v>4</v>
      </c>
    </row>
    <row r="135" spans="1:25" customFormat="1" x14ac:dyDescent="0.25">
      <c r="A135" s="2"/>
      <c r="B135" s="24" t="s">
        <v>344</v>
      </c>
      <c r="C135" s="24" t="s">
        <v>127</v>
      </c>
      <c r="D135" s="11" t="s">
        <v>468</v>
      </c>
      <c r="E135" s="12" t="s">
        <v>325</v>
      </c>
      <c r="F135" s="12" t="s">
        <v>338</v>
      </c>
      <c r="G135" s="12" t="s">
        <v>326</v>
      </c>
      <c r="H135" s="12" t="s">
        <v>339</v>
      </c>
      <c r="I135" s="97" t="s">
        <v>340</v>
      </c>
      <c r="J135" s="60" t="s">
        <v>346</v>
      </c>
      <c r="K135" s="10">
        <v>10434</v>
      </c>
      <c r="L135" s="29">
        <v>0</v>
      </c>
      <c r="M135" s="17">
        <v>0.68276172270324997</v>
      </c>
      <c r="N135" s="17"/>
      <c r="O135" s="29">
        <v>41322</v>
      </c>
      <c r="P135" s="17"/>
      <c r="Q135" s="102">
        <v>178</v>
      </c>
      <c r="R135" s="21">
        <v>81178</v>
      </c>
      <c r="S135" s="21">
        <v>3789</v>
      </c>
      <c r="T135" s="103">
        <v>77389</v>
      </c>
      <c r="U135" s="6">
        <v>191</v>
      </c>
      <c r="V135" s="103">
        <v>3</v>
      </c>
      <c r="W135" s="6">
        <v>3</v>
      </c>
      <c r="X135" s="104">
        <v>0</v>
      </c>
      <c r="Y135" s="104">
        <v>3</v>
      </c>
    </row>
    <row r="136" spans="1:25" customFormat="1" x14ac:dyDescent="0.25">
      <c r="A136" s="2"/>
      <c r="B136" s="24" t="s">
        <v>350</v>
      </c>
      <c r="C136" s="24" t="s">
        <v>128</v>
      </c>
      <c r="D136" s="11" t="s">
        <v>469</v>
      </c>
      <c r="E136" s="12" t="s">
        <v>325</v>
      </c>
      <c r="F136" s="12" t="s">
        <v>338</v>
      </c>
      <c r="G136" s="12" t="s">
        <v>349</v>
      </c>
      <c r="H136" s="12" t="s">
        <v>339</v>
      </c>
      <c r="I136" s="97" t="s">
        <v>340</v>
      </c>
      <c r="J136" s="60" t="s">
        <v>341</v>
      </c>
      <c r="K136" s="10">
        <v>22610</v>
      </c>
      <c r="L136" s="29">
        <v>0</v>
      </c>
      <c r="M136" s="17">
        <v>0.8106246925725531</v>
      </c>
      <c r="N136" s="17"/>
      <c r="O136" s="29">
        <v>51748</v>
      </c>
      <c r="P136" s="17"/>
      <c r="Q136" s="102">
        <v>109</v>
      </c>
      <c r="R136" s="21">
        <v>130983</v>
      </c>
      <c r="S136" s="21">
        <v>6285</v>
      </c>
      <c r="T136" s="103">
        <v>124698</v>
      </c>
      <c r="U136" s="6">
        <v>148</v>
      </c>
      <c r="V136" s="103">
        <v>2</v>
      </c>
      <c r="W136" s="6">
        <v>3</v>
      </c>
      <c r="X136" s="104">
        <v>-1</v>
      </c>
      <c r="Y136" s="104">
        <v>2</v>
      </c>
    </row>
    <row r="137" spans="1:25" customFormat="1" x14ac:dyDescent="0.25">
      <c r="A137" s="2"/>
      <c r="B137" s="24" t="s">
        <v>342</v>
      </c>
      <c r="C137" s="24" t="s">
        <v>129</v>
      </c>
      <c r="D137" s="11" t="s">
        <v>470</v>
      </c>
      <c r="E137" s="12" t="s">
        <v>325</v>
      </c>
      <c r="F137" s="12" t="s">
        <v>323</v>
      </c>
      <c r="G137" s="12" t="s">
        <v>471</v>
      </c>
      <c r="H137" s="12" t="s">
        <v>339</v>
      </c>
      <c r="I137" s="97" t="s">
        <v>340</v>
      </c>
      <c r="J137" s="60" t="s">
        <v>341</v>
      </c>
      <c r="K137" s="10">
        <v>9885</v>
      </c>
      <c r="L137" s="29">
        <v>0</v>
      </c>
      <c r="M137" s="17">
        <v>0.85490412979351005</v>
      </c>
      <c r="N137" s="17"/>
      <c r="O137" s="29">
        <v>34009</v>
      </c>
      <c r="P137" s="17"/>
      <c r="Q137" s="102">
        <v>183</v>
      </c>
      <c r="R137" s="21">
        <v>81823</v>
      </c>
      <c r="S137" s="21">
        <v>4937</v>
      </c>
      <c r="T137" s="103">
        <v>76886</v>
      </c>
      <c r="U137" s="6">
        <v>193</v>
      </c>
      <c r="V137" s="103">
        <v>3</v>
      </c>
      <c r="W137" s="6">
        <v>3</v>
      </c>
      <c r="X137" s="104">
        <v>0</v>
      </c>
      <c r="Y137" s="104">
        <v>3</v>
      </c>
    </row>
    <row r="138" spans="1:25" customFormat="1" x14ac:dyDescent="0.25">
      <c r="A138" s="2"/>
      <c r="B138" s="24" t="s">
        <v>342</v>
      </c>
      <c r="C138" s="24" t="s">
        <v>130</v>
      </c>
      <c r="D138" s="11" t="s">
        <v>472</v>
      </c>
      <c r="E138" s="12" t="s">
        <v>325</v>
      </c>
      <c r="F138" s="12" t="s">
        <v>338</v>
      </c>
      <c r="G138" s="12" t="s">
        <v>349</v>
      </c>
      <c r="H138" s="12" t="s">
        <v>339</v>
      </c>
      <c r="I138" s="97" t="s">
        <v>340</v>
      </c>
      <c r="J138" s="60" t="s">
        <v>341</v>
      </c>
      <c r="K138" s="10">
        <v>6671</v>
      </c>
      <c r="L138" s="29">
        <v>0</v>
      </c>
      <c r="M138" s="17">
        <v>0.97372262773722607</v>
      </c>
      <c r="N138" s="17"/>
      <c r="O138" s="29">
        <v>15718</v>
      </c>
      <c r="P138" s="17"/>
      <c r="Q138" s="102">
        <v>218</v>
      </c>
      <c r="R138" s="21">
        <v>42536</v>
      </c>
      <c r="S138" s="21">
        <v>4242</v>
      </c>
      <c r="T138" s="103">
        <v>38294</v>
      </c>
      <c r="U138" s="6">
        <v>242</v>
      </c>
      <c r="V138" s="103">
        <v>4</v>
      </c>
      <c r="W138" s="6">
        <v>4</v>
      </c>
      <c r="X138" s="104">
        <v>0</v>
      </c>
      <c r="Y138" s="104">
        <v>4</v>
      </c>
    </row>
    <row r="139" spans="1:25" customFormat="1" x14ac:dyDescent="0.25">
      <c r="A139" s="2"/>
      <c r="B139" s="24" t="s">
        <v>344</v>
      </c>
      <c r="C139" s="24" t="s">
        <v>131</v>
      </c>
      <c r="D139" s="11" t="s">
        <v>473</v>
      </c>
      <c r="E139" s="12" t="s">
        <v>325</v>
      </c>
      <c r="F139" s="12" t="s">
        <v>338</v>
      </c>
      <c r="G139" s="12" t="s">
        <v>326</v>
      </c>
      <c r="H139" s="12" t="s">
        <v>339</v>
      </c>
      <c r="I139" s="97" t="s">
        <v>340</v>
      </c>
      <c r="J139" s="60" t="s">
        <v>341</v>
      </c>
      <c r="K139" s="10">
        <v>4504</v>
      </c>
      <c r="L139" s="29">
        <v>0</v>
      </c>
      <c r="M139" s="17">
        <v>0.87012345679012404</v>
      </c>
      <c r="N139" s="17"/>
      <c r="O139" s="29">
        <v>19142</v>
      </c>
      <c r="P139" s="17"/>
      <c r="Q139" s="102">
        <v>235</v>
      </c>
      <c r="R139" s="21">
        <v>44016</v>
      </c>
      <c r="S139" s="21">
        <v>1514</v>
      </c>
      <c r="T139" s="103">
        <v>42502</v>
      </c>
      <c r="U139" s="6">
        <v>238</v>
      </c>
      <c r="V139" s="103">
        <v>4</v>
      </c>
      <c r="W139" s="6">
        <v>4</v>
      </c>
      <c r="X139" s="104">
        <v>0</v>
      </c>
      <c r="Y139" s="104">
        <v>4</v>
      </c>
    </row>
    <row r="140" spans="1:25" customFormat="1" x14ac:dyDescent="0.25">
      <c r="A140" s="2"/>
      <c r="B140" s="24" t="s">
        <v>342</v>
      </c>
      <c r="C140" s="24" t="s">
        <v>132</v>
      </c>
      <c r="D140" s="11" t="s">
        <v>474</v>
      </c>
      <c r="E140" s="12" t="s">
        <v>325</v>
      </c>
      <c r="F140" s="12" t="s">
        <v>338</v>
      </c>
      <c r="G140" s="12" t="s">
        <v>471</v>
      </c>
      <c r="H140" s="12" t="s">
        <v>339</v>
      </c>
      <c r="I140" s="97" t="s">
        <v>340</v>
      </c>
      <c r="J140" s="60" t="s">
        <v>346</v>
      </c>
      <c r="K140" s="10">
        <v>6286</v>
      </c>
      <c r="L140" s="29">
        <v>0</v>
      </c>
      <c r="M140" s="17">
        <v>0.93800132949257709</v>
      </c>
      <c r="N140" s="17"/>
      <c r="O140" s="29">
        <v>38561</v>
      </c>
      <c r="P140" s="17"/>
      <c r="Q140" s="102">
        <v>221</v>
      </c>
      <c r="R140" s="21">
        <v>74577</v>
      </c>
      <c r="S140" s="21">
        <v>2725</v>
      </c>
      <c r="T140" s="103">
        <v>71852</v>
      </c>
      <c r="U140" s="6">
        <v>198</v>
      </c>
      <c r="V140" s="103">
        <v>4</v>
      </c>
      <c r="W140" s="6">
        <v>4</v>
      </c>
      <c r="X140" s="104">
        <v>0</v>
      </c>
      <c r="Y140" s="104">
        <v>4</v>
      </c>
    </row>
    <row r="141" spans="1:25" customFormat="1" x14ac:dyDescent="0.25">
      <c r="A141" s="2"/>
      <c r="B141" s="24" t="s">
        <v>342</v>
      </c>
      <c r="C141" s="24" t="s">
        <v>133</v>
      </c>
      <c r="D141" s="11" t="s">
        <v>475</v>
      </c>
      <c r="E141" s="12" t="s">
        <v>325</v>
      </c>
      <c r="F141" s="12" t="s">
        <v>338</v>
      </c>
      <c r="G141" s="12" t="s">
        <v>349</v>
      </c>
      <c r="H141" s="12" t="s">
        <v>339</v>
      </c>
      <c r="I141" s="97" t="s">
        <v>340</v>
      </c>
      <c r="J141" s="60" t="s">
        <v>341</v>
      </c>
      <c r="K141" s="10">
        <v>11316</v>
      </c>
      <c r="L141" s="29">
        <v>0</v>
      </c>
      <c r="M141" s="17">
        <v>0.65297353942887104</v>
      </c>
      <c r="N141" s="17"/>
      <c r="O141" s="29">
        <v>46503</v>
      </c>
      <c r="P141" s="17"/>
      <c r="Q141" s="102">
        <v>174</v>
      </c>
      <c r="R141" s="21">
        <v>89437</v>
      </c>
      <c r="S141" s="21">
        <v>5705</v>
      </c>
      <c r="T141" s="103">
        <v>83732</v>
      </c>
      <c r="U141" s="6">
        <v>186</v>
      </c>
      <c r="V141" s="103">
        <v>3</v>
      </c>
      <c r="W141" s="6">
        <v>3</v>
      </c>
      <c r="X141" s="104">
        <v>0</v>
      </c>
      <c r="Y141" s="104">
        <v>3</v>
      </c>
    </row>
    <row r="142" spans="1:25" customFormat="1" x14ac:dyDescent="0.25">
      <c r="A142" s="2"/>
      <c r="B142" s="24" t="s">
        <v>344</v>
      </c>
      <c r="C142" s="24" t="s">
        <v>134</v>
      </c>
      <c r="D142" s="11" t="s">
        <v>476</v>
      </c>
      <c r="E142" s="12" t="s">
        <v>325</v>
      </c>
      <c r="F142" s="12" t="s">
        <v>338</v>
      </c>
      <c r="G142" s="12" t="s">
        <v>349</v>
      </c>
      <c r="H142" s="12" t="s">
        <v>339</v>
      </c>
      <c r="I142" s="97" t="s">
        <v>340</v>
      </c>
      <c r="J142" s="60" t="s">
        <v>346</v>
      </c>
      <c r="K142" s="10">
        <v>30496</v>
      </c>
      <c r="L142" s="29">
        <v>0</v>
      </c>
      <c r="M142" s="17">
        <v>0.83921901528013609</v>
      </c>
      <c r="N142" s="17"/>
      <c r="O142" s="29">
        <v>111535</v>
      </c>
      <c r="P142" s="17"/>
      <c r="Q142" s="102">
        <v>80</v>
      </c>
      <c r="R142" s="21">
        <v>253319</v>
      </c>
      <c r="S142" s="21">
        <v>10515</v>
      </c>
      <c r="T142" s="103">
        <v>242804</v>
      </c>
      <c r="U142" s="6">
        <v>86</v>
      </c>
      <c r="V142" s="103">
        <v>2</v>
      </c>
      <c r="W142" s="6">
        <v>2</v>
      </c>
      <c r="X142" s="104">
        <v>0</v>
      </c>
      <c r="Y142" s="104">
        <v>2</v>
      </c>
    </row>
    <row r="143" spans="1:25" customFormat="1" x14ac:dyDescent="0.25">
      <c r="A143" s="2"/>
      <c r="B143" s="24" t="s">
        <v>342</v>
      </c>
      <c r="C143" s="24" t="s">
        <v>135</v>
      </c>
      <c r="D143" s="11" t="s">
        <v>477</v>
      </c>
      <c r="E143" s="12" t="s">
        <v>325</v>
      </c>
      <c r="F143" s="12" t="s">
        <v>338</v>
      </c>
      <c r="G143" s="12" t="s">
        <v>326</v>
      </c>
      <c r="H143" s="12" t="s">
        <v>339</v>
      </c>
      <c r="I143" s="97" t="s">
        <v>340</v>
      </c>
      <c r="J143" s="60" t="s">
        <v>341</v>
      </c>
      <c r="K143" s="10">
        <v>3762</v>
      </c>
      <c r="L143" s="29">
        <v>0</v>
      </c>
      <c r="M143" s="17">
        <v>0.85264663805436303</v>
      </c>
      <c r="N143" s="17"/>
      <c r="O143" s="29">
        <v>14851</v>
      </c>
      <c r="P143" s="17"/>
      <c r="Q143" s="102">
        <v>240</v>
      </c>
      <c r="R143" s="21">
        <v>30310</v>
      </c>
      <c r="S143" s="21">
        <v>1449</v>
      </c>
      <c r="T143" s="103">
        <v>28861</v>
      </c>
      <c r="U143" s="6">
        <v>248</v>
      </c>
      <c r="V143" s="103">
        <v>4</v>
      </c>
      <c r="W143" s="6">
        <v>4</v>
      </c>
      <c r="X143" s="104">
        <v>0</v>
      </c>
      <c r="Y143" s="104">
        <v>4</v>
      </c>
    </row>
    <row r="144" spans="1:25" customFormat="1" x14ac:dyDescent="0.25">
      <c r="A144" s="2"/>
      <c r="B144" s="24" t="s">
        <v>342</v>
      </c>
      <c r="C144" s="24" t="s">
        <v>136</v>
      </c>
      <c r="D144" s="11" t="s">
        <v>478</v>
      </c>
      <c r="E144" s="12" t="s">
        <v>325</v>
      </c>
      <c r="F144" s="12" t="s">
        <v>338</v>
      </c>
      <c r="G144" s="12" t="s">
        <v>326</v>
      </c>
      <c r="H144" s="12" t="s">
        <v>339</v>
      </c>
      <c r="I144" s="97" t="s">
        <v>340</v>
      </c>
      <c r="J144" s="60" t="s">
        <v>341</v>
      </c>
      <c r="K144" s="10">
        <v>25561</v>
      </c>
      <c r="L144" s="29">
        <v>0</v>
      </c>
      <c r="M144" s="17">
        <v>0.66017932114139311</v>
      </c>
      <c r="N144" s="17"/>
      <c r="O144" s="29">
        <v>77458</v>
      </c>
      <c r="P144" s="17"/>
      <c r="Q144" s="102">
        <v>95</v>
      </c>
      <c r="R144" s="21">
        <v>183265</v>
      </c>
      <c r="S144" s="21">
        <v>15911</v>
      </c>
      <c r="T144" s="103">
        <v>167354</v>
      </c>
      <c r="U144" s="6">
        <v>119</v>
      </c>
      <c r="V144" s="103">
        <v>2</v>
      </c>
      <c r="W144" s="6">
        <v>2</v>
      </c>
      <c r="X144" s="104">
        <v>0</v>
      </c>
      <c r="Y144" s="104">
        <v>2</v>
      </c>
    </row>
    <row r="145" spans="1:25" customFormat="1" x14ac:dyDescent="0.25">
      <c r="A145" s="2"/>
      <c r="B145" s="24" t="s">
        <v>342</v>
      </c>
      <c r="C145" s="24" t="s">
        <v>137</v>
      </c>
      <c r="D145" s="11" t="s">
        <v>479</v>
      </c>
      <c r="E145" s="12" t="s">
        <v>325</v>
      </c>
      <c r="F145" s="12" t="s">
        <v>338</v>
      </c>
      <c r="G145" s="12" t="s">
        <v>349</v>
      </c>
      <c r="H145" s="12" t="s">
        <v>339</v>
      </c>
      <c r="I145" s="97" t="s">
        <v>340</v>
      </c>
      <c r="J145" s="60" t="s">
        <v>341</v>
      </c>
      <c r="K145" s="10">
        <v>23038</v>
      </c>
      <c r="L145" s="29">
        <v>0</v>
      </c>
      <c r="M145" s="17">
        <v>0.69446075552945807</v>
      </c>
      <c r="N145" s="17"/>
      <c r="O145" s="29">
        <v>90713</v>
      </c>
      <c r="P145" s="17"/>
      <c r="Q145" s="102">
        <v>106</v>
      </c>
      <c r="R145" s="21">
        <v>177675</v>
      </c>
      <c r="S145" s="21">
        <v>9843</v>
      </c>
      <c r="T145" s="103">
        <v>167832</v>
      </c>
      <c r="U145" s="6">
        <v>118</v>
      </c>
      <c r="V145" s="103">
        <v>2</v>
      </c>
      <c r="W145" s="6">
        <v>2</v>
      </c>
      <c r="X145" s="104">
        <v>0</v>
      </c>
      <c r="Y145" s="104">
        <v>2</v>
      </c>
    </row>
    <row r="146" spans="1:25" customFormat="1" x14ac:dyDescent="0.25">
      <c r="A146" s="2"/>
      <c r="B146" s="24" t="s">
        <v>344</v>
      </c>
      <c r="C146" s="24" t="s">
        <v>138</v>
      </c>
      <c r="D146" s="11" t="s">
        <v>480</v>
      </c>
      <c r="E146" s="12" t="s">
        <v>325</v>
      </c>
      <c r="F146" s="12" t="s">
        <v>338</v>
      </c>
      <c r="G146" s="12" t="s">
        <v>326</v>
      </c>
      <c r="H146" s="12" t="s">
        <v>339</v>
      </c>
      <c r="I146" s="97" t="s">
        <v>340</v>
      </c>
      <c r="J146" s="60" t="s">
        <v>346</v>
      </c>
      <c r="K146" s="10">
        <v>111828</v>
      </c>
      <c r="L146" s="29">
        <v>0</v>
      </c>
      <c r="M146" s="17">
        <v>0.48873204294890998</v>
      </c>
      <c r="N146" s="17"/>
      <c r="O146" s="29">
        <v>594055</v>
      </c>
      <c r="P146" s="17"/>
      <c r="Q146" s="102">
        <v>18</v>
      </c>
      <c r="R146" s="21">
        <v>1145826</v>
      </c>
      <c r="S146" s="21">
        <v>80653</v>
      </c>
      <c r="T146" s="103">
        <v>1065173</v>
      </c>
      <c r="U146" s="6">
        <v>16</v>
      </c>
      <c r="V146" s="103">
        <v>1</v>
      </c>
      <c r="W146" s="6">
        <v>1</v>
      </c>
      <c r="X146" s="104">
        <v>0</v>
      </c>
      <c r="Y146" s="104">
        <v>1</v>
      </c>
    </row>
    <row r="147" spans="1:25" customFormat="1" x14ac:dyDescent="0.25">
      <c r="A147" s="2"/>
      <c r="B147" s="24" t="s">
        <v>344</v>
      </c>
      <c r="C147" s="24" t="s">
        <v>139</v>
      </c>
      <c r="D147" s="11" t="s">
        <v>481</v>
      </c>
      <c r="E147" s="12" t="s">
        <v>325</v>
      </c>
      <c r="F147" s="12" t="s">
        <v>338</v>
      </c>
      <c r="G147" s="12" t="s">
        <v>349</v>
      </c>
      <c r="H147" s="12" t="s">
        <v>339</v>
      </c>
      <c r="I147" s="97" t="s">
        <v>340</v>
      </c>
      <c r="J147" s="60" t="s">
        <v>341</v>
      </c>
      <c r="K147" s="10">
        <v>27638</v>
      </c>
      <c r="L147" s="29">
        <v>0</v>
      </c>
      <c r="M147" s="17">
        <v>0.39682408675987502</v>
      </c>
      <c r="N147" s="17"/>
      <c r="O147" s="29">
        <v>125515</v>
      </c>
      <c r="P147" s="17"/>
      <c r="Q147" s="102">
        <v>87</v>
      </c>
      <c r="R147" s="21">
        <v>232207</v>
      </c>
      <c r="S147" s="21">
        <v>9832</v>
      </c>
      <c r="T147" s="103">
        <v>222375</v>
      </c>
      <c r="U147" s="6">
        <v>93</v>
      </c>
      <c r="V147" s="103">
        <v>2</v>
      </c>
      <c r="W147" s="6">
        <v>2</v>
      </c>
      <c r="X147" s="104">
        <v>0</v>
      </c>
      <c r="Y147" s="104">
        <v>2</v>
      </c>
    </row>
    <row r="148" spans="1:25" customFormat="1" x14ac:dyDescent="0.25">
      <c r="A148" s="2"/>
      <c r="B148" s="24" t="s">
        <v>347</v>
      </c>
      <c r="C148" s="24" t="s">
        <v>140</v>
      </c>
      <c r="D148" s="11" t="s">
        <v>482</v>
      </c>
      <c r="E148" s="12" t="s">
        <v>325</v>
      </c>
      <c r="F148" s="12" t="s">
        <v>338</v>
      </c>
      <c r="G148" s="12" t="s">
        <v>349</v>
      </c>
      <c r="H148" s="12" t="s">
        <v>339</v>
      </c>
      <c r="I148" s="97" t="s">
        <v>340</v>
      </c>
      <c r="J148" s="60" t="s">
        <v>341</v>
      </c>
      <c r="K148" s="10">
        <v>21826</v>
      </c>
      <c r="L148" s="29">
        <v>0</v>
      </c>
      <c r="M148" s="17">
        <v>0.79602832512315302</v>
      </c>
      <c r="N148" s="17"/>
      <c r="O148" s="29">
        <v>73545</v>
      </c>
      <c r="P148" s="17"/>
      <c r="Q148" s="102">
        <v>115</v>
      </c>
      <c r="R148" s="21">
        <v>154924</v>
      </c>
      <c r="S148" s="21">
        <v>7851</v>
      </c>
      <c r="T148" s="103">
        <v>147073</v>
      </c>
      <c r="U148" s="6">
        <v>130</v>
      </c>
      <c r="V148" s="103">
        <v>2</v>
      </c>
      <c r="W148" s="6">
        <v>3</v>
      </c>
      <c r="X148" s="104">
        <v>-1</v>
      </c>
      <c r="Y148" s="104">
        <v>2</v>
      </c>
    </row>
    <row r="149" spans="1:25" customFormat="1" x14ac:dyDescent="0.25">
      <c r="A149" s="2"/>
      <c r="B149" s="24" t="s">
        <v>352</v>
      </c>
      <c r="C149" s="24" t="s">
        <v>141</v>
      </c>
      <c r="D149" s="11" t="s">
        <v>483</v>
      </c>
      <c r="E149" s="12" t="s">
        <v>325</v>
      </c>
      <c r="F149" s="12" t="s">
        <v>338</v>
      </c>
      <c r="G149" s="12" t="s">
        <v>326</v>
      </c>
      <c r="H149" s="12" t="s">
        <v>339</v>
      </c>
      <c r="I149" s="97" t="s">
        <v>340</v>
      </c>
      <c r="J149" s="60" t="s">
        <v>346</v>
      </c>
      <c r="K149" s="10">
        <v>2560</v>
      </c>
      <c r="L149" s="29">
        <v>0</v>
      </c>
      <c r="M149" s="17">
        <v>0.78893819192326609</v>
      </c>
      <c r="N149" s="17"/>
      <c r="O149" s="29">
        <v>23782</v>
      </c>
      <c r="P149" s="17"/>
      <c r="Q149" s="102">
        <v>248</v>
      </c>
      <c r="R149" s="21">
        <v>43998</v>
      </c>
      <c r="S149" s="21">
        <v>922</v>
      </c>
      <c r="T149" s="103">
        <v>43076</v>
      </c>
      <c r="U149" s="6">
        <v>236</v>
      </c>
      <c r="V149" s="103">
        <v>4</v>
      </c>
      <c r="W149" s="6">
        <v>4</v>
      </c>
      <c r="X149" s="104">
        <v>0</v>
      </c>
      <c r="Y149" s="104">
        <v>4</v>
      </c>
    </row>
    <row r="150" spans="1:25" customFormat="1" x14ac:dyDescent="0.25">
      <c r="A150" s="2"/>
      <c r="B150" s="24" t="s">
        <v>342</v>
      </c>
      <c r="C150" s="24" t="s">
        <v>142</v>
      </c>
      <c r="D150" s="11" t="s">
        <v>484</v>
      </c>
      <c r="E150" s="12" t="s">
        <v>325</v>
      </c>
      <c r="F150" s="12" t="s">
        <v>338</v>
      </c>
      <c r="G150" s="12" t="s">
        <v>349</v>
      </c>
      <c r="H150" s="12" t="s">
        <v>339</v>
      </c>
      <c r="I150" s="97" t="s">
        <v>340</v>
      </c>
      <c r="J150" s="60" t="s">
        <v>346</v>
      </c>
      <c r="K150" s="10">
        <v>4906</v>
      </c>
      <c r="L150" s="29">
        <v>0</v>
      </c>
      <c r="M150" s="17">
        <v>0.6412226217718211</v>
      </c>
      <c r="N150" s="17"/>
      <c r="O150" s="29">
        <v>23496</v>
      </c>
      <c r="P150" s="17"/>
      <c r="Q150" s="102">
        <v>230</v>
      </c>
      <c r="R150" s="21">
        <v>46816</v>
      </c>
      <c r="S150" s="21">
        <v>2085</v>
      </c>
      <c r="T150" s="103">
        <v>44731</v>
      </c>
      <c r="U150" s="6">
        <v>232</v>
      </c>
      <c r="V150" s="103">
        <v>4</v>
      </c>
      <c r="W150" s="6">
        <v>4</v>
      </c>
      <c r="X150" s="104">
        <v>0</v>
      </c>
      <c r="Y150" s="104">
        <v>4</v>
      </c>
    </row>
    <row r="151" spans="1:25" customFormat="1" x14ac:dyDescent="0.25">
      <c r="A151" s="2"/>
      <c r="B151" s="24" t="s">
        <v>342</v>
      </c>
      <c r="C151" s="24" t="s">
        <v>143</v>
      </c>
      <c r="D151" s="11" t="s">
        <v>485</v>
      </c>
      <c r="E151" s="12" t="s">
        <v>325</v>
      </c>
      <c r="F151" s="12" t="s">
        <v>338</v>
      </c>
      <c r="G151" s="12" t="s">
        <v>349</v>
      </c>
      <c r="H151" s="12" t="s">
        <v>339</v>
      </c>
      <c r="I151" s="97" t="s">
        <v>340</v>
      </c>
      <c r="J151" s="60" t="s">
        <v>346</v>
      </c>
      <c r="K151" s="10">
        <v>55441</v>
      </c>
      <c r="L151" s="29">
        <v>0</v>
      </c>
      <c r="M151" s="17">
        <v>0.36180906841930405</v>
      </c>
      <c r="N151" s="17"/>
      <c r="O151" s="29">
        <v>231164</v>
      </c>
      <c r="P151" s="17"/>
      <c r="Q151" s="102">
        <v>43</v>
      </c>
      <c r="R151" s="21">
        <v>448189</v>
      </c>
      <c r="S151" s="21">
        <v>40688</v>
      </c>
      <c r="T151" s="103">
        <v>407501</v>
      </c>
      <c r="U151" s="6">
        <v>50</v>
      </c>
      <c r="V151" s="103">
        <v>1</v>
      </c>
      <c r="W151" s="6">
        <v>1</v>
      </c>
      <c r="X151" s="104">
        <v>0</v>
      </c>
      <c r="Y151" s="104">
        <v>1</v>
      </c>
    </row>
    <row r="152" spans="1:25" customFormat="1" x14ac:dyDescent="0.25">
      <c r="A152" s="2"/>
      <c r="B152" s="24" t="s">
        <v>344</v>
      </c>
      <c r="C152" s="24" t="s">
        <v>144</v>
      </c>
      <c r="D152" s="11" t="s">
        <v>486</v>
      </c>
      <c r="E152" s="12" t="s">
        <v>325</v>
      </c>
      <c r="F152" s="12" t="s">
        <v>338</v>
      </c>
      <c r="G152" s="12" t="s">
        <v>326</v>
      </c>
      <c r="H152" s="12" t="s">
        <v>339</v>
      </c>
      <c r="I152" s="97" t="s">
        <v>340</v>
      </c>
      <c r="J152" s="60" t="s">
        <v>346</v>
      </c>
      <c r="K152" s="10">
        <v>23416</v>
      </c>
      <c r="L152" s="29">
        <v>0</v>
      </c>
      <c r="M152" s="17">
        <v>0.51860086782825998</v>
      </c>
      <c r="N152" s="17"/>
      <c r="O152" s="29">
        <v>156005</v>
      </c>
      <c r="P152" s="17"/>
      <c r="Q152" s="102">
        <v>103</v>
      </c>
      <c r="R152" s="21">
        <v>287749.30800000002</v>
      </c>
      <c r="S152" s="21">
        <v>13318</v>
      </c>
      <c r="T152" s="103">
        <v>274431.30800000002</v>
      </c>
      <c r="U152" s="6">
        <v>73</v>
      </c>
      <c r="V152" s="103">
        <v>2</v>
      </c>
      <c r="W152" s="6">
        <v>2</v>
      </c>
      <c r="X152" s="104">
        <v>0</v>
      </c>
      <c r="Y152" s="104">
        <v>2</v>
      </c>
    </row>
    <row r="153" spans="1:25" customFormat="1" x14ac:dyDescent="0.25">
      <c r="A153" s="2"/>
      <c r="B153" s="24" t="s">
        <v>350</v>
      </c>
      <c r="C153" s="24" t="s">
        <v>145</v>
      </c>
      <c r="D153" s="11" t="s">
        <v>487</v>
      </c>
      <c r="E153" s="12" t="s">
        <v>325</v>
      </c>
      <c r="F153" s="12" t="s">
        <v>338</v>
      </c>
      <c r="G153" s="12" t="s">
        <v>326</v>
      </c>
      <c r="H153" s="12" t="s">
        <v>339</v>
      </c>
      <c r="I153" s="97" t="s">
        <v>340</v>
      </c>
      <c r="J153" s="60" t="s">
        <v>346</v>
      </c>
      <c r="K153" s="10">
        <v>7889</v>
      </c>
      <c r="L153" s="29">
        <v>0</v>
      </c>
      <c r="M153" s="17">
        <v>0.90230200054809506</v>
      </c>
      <c r="N153" s="17"/>
      <c r="O153" s="29">
        <v>31194</v>
      </c>
      <c r="P153" s="17"/>
      <c r="Q153" s="102">
        <v>206</v>
      </c>
      <c r="R153" s="21">
        <v>69101</v>
      </c>
      <c r="S153" s="21">
        <v>3710</v>
      </c>
      <c r="T153" s="103">
        <v>65391</v>
      </c>
      <c r="U153" s="6">
        <v>205</v>
      </c>
      <c r="V153" s="103">
        <v>4</v>
      </c>
      <c r="W153" s="6">
        <v>4</v>
      </c>
      <c r="X153" s="104">
        <v>0</v>
      </c>
      <c r="Y153" s="104">
        <v>4</v>
      </c>
    </row>
    <row r="154" spans="1:25" customFormat="1" x14ac:dyDescent="0.25">
      <c r="A154" s="2"/>
      <c r="B154" s="24" t="s">
        <v>344</v>
      </c>
      <c r="C154" s="24" t="s">
        <v>146</v>
      </c>
      <c r="D154" s="11" t="s">
        <v>488</v>
      </c>
      <c r="E154" s="12" t="s">
        <v>325</v>
      </c>
      <c r="F154" s="12" t="s">
        <v>338</v>
      </c>
      <c r="G154" s="12" t="s">
        <v>349</v>
      </c>
      <c r="H154" s="12" t="s">
        <v>339</v>
      </c>
      <c r="I154" s="97" t="s">
        <v>340</v>
      </c>
      <c r="J154" s="60" t="s">
        <v>425</v>
      </c>
      <c r="K154" s="10">
        <v>100087</v>
      </c>
      <c r="L154" s="29">
        <v>0</v>
      </c>
      <c r="M154" s="17">
        <v>0.33925623114780101</v>
      </c>
      <c r="N154" s="17"/>
      <c r="O154" s="29">
        <v>376186</v>
      </c>
      <c r="P154" s="17"/>
      <c r="Q154" s="102">
        <v>21</v>
      </c>
      <c r="R154" s="21">
        <v>752646</v>
      </c>
      <c r="S154" s="21">
        <v>50641</v>
      </c>
      <c r="T154" s="103">
        <v>702005</v>
      </c>
      <c r="U154" s="6">
        <v>24</v>
      </c>
      <c r="V154" s="103">
        <v>1</v>
      </c>
      <c r="W154" s="6">
        <v>1</v>
      </c>
      <c r="X154" s="104">
        <v>0</v>
      </c>
      <c r="Y154" s="104">
        <v>1</v>
      </c>
    </row>
    <row r="155" spans="1:25" customFormat="1" x14ac:dyDescent="0.25">
      <c r="A155" s="2"/>
      <c r="B155" s="24" t="s">
        <v>350</v>
      </c>
      <c r="C155" s="24" t="s">
        <v>147</v>
      </c>
      <c r="D155" s="11" t="s">
        <v>489</v>
      </c>
      <c r="E155" s="12" t="s">
        <v>325</v>
      </c>
      <c r="F155" s="12" t="s">
        <v>338</v>
      </c>
      <c r="G155" s="12" t="s">
        <v>349</v>
      </c>
      <c r="H155" s="12" t="s">
        <v>339</v>
      </c>
      <c r="I155" s="97" t="s">
        <v>340</v>
      </c>
      <c r="J155" s="60" t="s">
        <v>346</v>
      </c>
      <c r="K155" s="10">
        <v>14848</v>
      </c>
      <c r="L155" s="29">
        <v>0</v>
      </c>
      <c r="M155" s="17">
        <v>0.60273288779191403</v>
      </c>
      <c r="N155" s="17"/>
      <c r="O155" s="29">
        <v>69795</v>
      </c>
      <c r="P155" s="17"/>
      <c r="Q155" s="102">
        <v>144</v>
      </c>
      <c r="R155" s="21">
        <v>129845</v>
      </c>
      <c r="S155" s="21">
        <v>9523</v>
      </c>
      <c r="T155" s="103">
        <v>120322</v>
      </c>
      <c r="U155" s="6">
        <v>155</v>
      </c>
      <c r="V155" s="103">
        <v>3</v>
      </c>
      <c r="W155" s="6">
        <v>3</v>
      </c>
      <c r="X155" s="104">
        <v>0</v>
      </c>
      <c r="Y155" s="104">
        <v>3</v>
      </c>
    </row>
    <row r="156" spans="1:25" customFormat="1" x14ac:dyDescent="0.25">
      <c r="A156" s="2"/>
      <c r="B156" s="24" t="s">
        <v>350</v>
      </c>
      <c r="C156" s="24" t="s">
        <v>148</v>
      </c>
      <c r="D156" s="11" t="s">
        <v>490</v>
      </c>
      <c r="E156" s="12" t="s">
        <v>325</v>
      </c>
      <c r="F156" s="12" t="s">
        <v>338</v>
      </c>
      <c r="G156" s="12" t="s">
        <v>349</v>
      </c>
      <c r="H156" s="12" t="s">
        <v>339</v>
      </c>
      <c r="I156" s="97" t="s">
        <v>340</v>
      </c>
      <c r="J156" s="60" t="s">
        <v>341</v>
      </c>
      <c r="K156" s="10">
        <v>19601</v>
      </c>
      <c r="L156" s="29">
        <v>0</v>
      </c>
      <c r="M156" s="17">
        <v>0.8374331550802141</v>
      </c>
      <c r="N156" s="17"/>
      <c r="O156" s="29">
        <v>45827</v>
      </c>
      <c r="P156" s="17"/>
      <c r="Q156" s="102">
        <v>120</v>
      </c>
      <c r="R156" s="21">
        <v>144448</v>
      </c>
      <c r="S156" s="21">
        <v>4067</v>
      </c>
      <c r="T156" s="103">
        <v>140381</v>
      </c>
      <c r="U156" s="6">
        <v>134</v>
      </c>
      <c r="V156" s="103">
        <v>2</v>
      </c>
      <c r="W156" s="6">
        <v>3</v>
      </c>
      <c r="X156" s="104">
        <v>-1</v>
      </c>
      <c r="Y156" s="104">
        <v>2</v>
      </c>
    </row>
    <row r="157" spans="1:25" customFormat="1" x14ac:dyDescent="0.25">
      <c r="A157" s="2"/>
      <c r="B157" s="24" t="s">
        <v>342</v>
      </c>
      <c r="C157" s="24" t="s">
        <v>149</v>
      </c>
      <c r="D157" s="11" t="s">
        <v>491</v>
      </c>
      <c r="E157" s="12" t="s">
        <v>325</v>
      </c>
      <c r="F157" s="12" t="s">
        <v>338</v>
      </c>
      <c r="G157" s="12" t="s">
        <v>349</v>
      </c>
      <c r="H157" s="12" t="s">
        <v>339</v>
      </c>
      <c r="I157" s="97" t="s">
        <v>340</v>
      </c>
      <c r="J157" s="60" t="s">
        <v>346</v>
      </c>
      <c r="K157" s="10">
        <v>8929</v>
      </c>
      <c r="L157" s="29">
        <v>0</v>
      </c>
      <c r="M157" s="17">
        <v>0.48750000000000004</v>
      </c>
      <c r="N157" s="17"/>
      <c r="O157" s="29">
        <v>60456</v>
      </c>
      <c r="P157" s="17"/>
      <c r="Q157" s="102">
        <v>193</v>
      </c>
      <c r="R157" s="21">
        <v>104500</v>
      </c>
      <c r="S157" s="21">
        <v>1856</v>
      </c>
      <c r="T157" s="103">
        <v>102644</v>
      </c>
      <c r="U157" s="6">
        <v>169</v>
      </c>
      <c r="V157" s="103">
        <v>3</v>
      </c>
      <c r="W157" s="6">
        <v>3</v>
      </c>
      <c r="X157" s="104">
        <v>0</v>
      </c>
      <c r="Y157" s="104">
        <v>3</v>
      </c>
    </row>
    <row r="158" spans="1:25" customFormat="1" x14ac:dyDescent="0.25">
      <c r="A158" s="2"/>
      <c r="B158" s="24" t="s">
        <v>336</v>
      </c>
      <c r="C158" s="24" t="s">
        <v>150</v>
      </c>
      <c r="D158" s="11" t="s">
        <v>492</v>
      </c>
      <c r="E158" s="12" t="s">
        <v>325</v>
      </c>
      <c r="F158" s="12" t="s">
        <v>338</v>
      </c>
      <c r="G158" s="12" t="s">
        <v>349</v>
      </c>
      <c r="H158" s="12" t="s">
        <v>339</v>
      </c>
      <c r="I158" s="97" t="s">
        <v>340</v>
      </c>
      <c r="J158" s="60" t="s">
        <v>346</v>
      </c>
      <c r="K158" s="10">
        <v>29569</v>
      </c>
      <c r="L158" s="29">
        <v>0</v>
      </c>
      <c r="M158" s="17">
        <v>0.663377458432994</v>
      </c>
      <c r="N158" s="17"/>
      <c r="O158" s="29">
        <v>107269</v>
      </c>
      <c r="P158" s="17"/>
      <c r="Q158" s="102">
        <v>83</v>
      </c>
      <c r="R158" s="21">
        <v>200842</v>
      </c>
      <c r="S158" s="21">
        <v>15171</v>
      </c>
      <c r="T158" s="103">
        <v>185671</v>
      </c>
      <c r="U158" s="6">
        <v>115</v>
      </c>
      <c r="V158" s="103">
        <v>2</v>
      </c>
      <c r="W158" s="6">
        <v>2</v>
      </c>
      <c r="X158" s="104">
        <v>0</v>
      </c>
      <c r="Y158" s="104">
        <v>2</v>
      </c>
    </row>
    <row r="159" spans="1:25" customFormat="1" x14ac:dyDescent="0.25">
      <c r="A159" s="2"/>
      <c r="B159" s="24" t="s">
        <v>342</v>
      </c>
      <c r="C159" s="24" t="s">
        <v>151</v>
      </c>
      <c r="D159" s="11" t="s">
        <v>493</v>
      </c>
      <c r="E159" s="12" t="s">
        <v>325</v>
      </c>
      <c r="F159" s="12" t="s">
        <v>338</v>
      </c>
      <c r="G159" s="12" t="s">
        <v>326</v>
      </c>
      <c r="H159" s="12" t="s">
        <v>339</v>
      </c>
      <c r="I159" s="97" t="s">
        <v>340</v>
      </c>
      <c r="J159" s="60" t="s">
        <v>341</v>
      </c>
      <c r="K159" s="10">
        <v>16609</v>
      </c>
      <c r="L159" s="29">
        <v>0</v>
      </c>
      <c r="M159" s="17">
        <v>0.7212829830936961</v>
      </c>
      <c r="N159" s="17"/>
      <c r="O159" s="29">
        <v>64994</v>
      </c>
      <c r="P159" s="17"/>
      <c r="Q159" s="102">
        <v>133</v>
      </c>
      <c r="R159" s="21">
        <v>130522</v>
      </c>
      <c r="S159" s="21">
        <v>6905</v>
      </c>
      <c r="T159" s="103">
        <v>123617</v>
      </c>
      <c r="U159" s="6">
        <v>150</v>
      </c>
      <c r="V159" s="103">
        <v>3</v>
      </c>
      <c r="W159" s="6">
        <v>3</v>
      </c>
      <c r="X159" s="104">
        <v>0</v>
      </c>
      <c r="Y159" s="104">
        <v>3</v>
      </c>
    </row>
    <row r="160" spans="1:25" customFormat="1" x14ac:dyDescent="0.25">
      <c r="A160" s="2"/>
      <c r="B160" s="24" t="s">
        <v>342</v>
      </c>
      <c r="C160" s="24" t="s">
        <v>152</v>
      </c>
      <c r="D160" s="11" t="s">
        <v>494</v>
      </c>
      <c r="E160" s="12" t="s">
        <v>325</v>
      </c>
      <c r="F160" s="12" t="s">
        <v>338</v>
      </c>
      <c r="G160" s="12" t="s">
        <v>349</v>
      </c>
      <c r="H160" s="12" t="s">
        <v>339</v>
      </c>
      <c r="I160" s="97" t="s">
        <v>340</v>
      </c>
      <c r="J160" s="60" t="s">
        <v>341</v>
      </c>
      <c r="K160" s="10">
        <v>11986</v>
      </c>
      <c r="L160" s="29">
        <v>0</v>
      </c>
      <c r="M160" s="17">
        <v>0.587092780314169</v>
      </c>
      <c r="N160" s="17"/>
      <c r="O160" s="29">
        <v>50160</v>
      </c>
      <c r="P160" s="17"/>
      <c r="Q160" s="102">
        <v>167</v>
      </c>
      <c r="R160" s="21">
        <v>106431</v>
      </c>
      <c r="S160" s="21">
        <v>4839</v>
      </c>
      <c r="T160" s="103">
        <v>101592</v>
      </c>
      <c r="U160" s="6">
        <v>173</v>
      </c>
      <c r="V160" s="103">
        <v>3</v>
      </c>
      <c r="W160" s="6">
        <v>3</v>
      </c>
      <c r="X160" s="104">
        <v>0</v>
      </c>
      <c r="Y160" s="104">
        <v>3</v>
      </c>
    </row>
    <row r="161" spans="1:25" customFormat="1" x14ac:dyDescent="0.25">
      <c r="A161" s="2"/>
      <c r="B161" s="24" t="s">
        <v>342</v>
      </c>
      <c r="C161" s="24" t="s">
        <v>153</v>
      </c>
      <c r="D161" s="11" t="s">
        <v>495</v>
      </c>
      <c r="E161" s="12" t="s">
        <v>325</v>
      </c>
      <c r="F161" s="12" t="s">
        <v>338</v>
      </c>
      <c r="G161" s="12" t="s">
        <v>349</v>
      </c>
      <c r="H161" s="12" t="s">
        <v>339</v>
      </c>
      <c r="I161" s="97" t="s">
        <v>340</v>
      </c>
      <c r="J161" s="60" t="s">
        <v>341</v>
      </c>
      <c r="K161" s="10">
        <v>25284</v>
      </c>
      <c r="L161" s="29">
        <v>0</v>
      </c>
      <c r="M161" s="17">
        <v>0.64621178555604808</v>
      </c>
      <c r="N161" s="17"/>
      <c r="O161" s="29">
        <v>95774</v>
      </c>
      <c r="P161" s="17"/>
      <c r="Q161" s="102">
        <v>97</v>
      </c>
      <c r="R161" s="21">
        <v>215412</v>
      </c>
      <c r="S161" s="21">
        <v>16120</v>
      </c>
      <c r="T161" s="103">
        <v>199292</v>
      </c>
      <c r="U161" s="6">
        <v>105</v>
      </c>
      <c r="V161" s="103">
        <v>2</v>
      </c>
      <c r="W161" s="6">
        <v>2</v>
      </c>
      <c r="X161" s="104">
        <v>0</v>
      </c>
      <c r="Y161" s="104">
        <v>2</v>
      </c>
    </row>
    <row r="162" spans="1:25" customFormat="1" x14ac:dyDescent="0.25">
      <c r="A162" s="2"/>
      <c r="B162" s="24" t="s">
        <v>342</v>
      </c>
      <c r="C162" s="24" t="s">
        <v>154</v>
      </c>
      <c r="D162" s="11" t="s">
        <v>496</v>
      </c>
      <c r="E162" s="12" t="s">
        <v>325</v>
      </c>
      <c r="F162" s="12" t="s">
        <v>338</v>
      </c>
      <c r="G162" s="12" t="s">
        <v>349</v>
      </c>
      <c r="H162" s="12" t="s">
        <v>339</v>
      </c>
      <c r="I162" s="97" t="s">
        <v>340</v>
      </c>
      <c r="J162" s="60" t="s">
        <v>346</v>
      </c>
      <c r="K162" s="10">
        <v>2278</v>
      </c>
      <c r="L162" s="29">
        <v>0</v>
      </c>
      <c r="M162" s="17">
        <v>0.49960240005783302</v>
      </c>
      <c r="N162" s="17"/>
      <c r="O162" s="29">
        <v>13266</v>
      </c>
      <c r="P162" s="17"/>
      <c r="Q162" s="102">
        <v>250</v>
      </c>
      <c r="R162" s="21">
        <v>37168</v>
      </c>
      <c r="S162" s="21">
        <v>2005</v>
      </c>
      <c r="T162" s="103">
        <v>35163</v>
      </c>
      <c r="U162" s="6">
        <v>243</v>
      </c>
      <c r="V162" s="103">
        <v>4</v>
      </c>
      <c r="W162" s="6">
        <v>4</v>
      </c>
      <c r="X162" s="104">
        <v>0</v>
      </c>
      <c r="Y162" s="104">
        <v>4</v>
      </c>
    </row>
    <row r="163" spans="1:25" customFormat="1" x14ac:dyDescent="0.25">
      <c r="A163" s="2"/>
      <c r="B163" s="24" t="s">
        <v>342</v>
      </c>
      <c r="C163" s="24" t="s">
        <v>155</v>
      </c>
      <c r="D163" s="11" t="s">
        <v>497</v>
      </c>
      <c r="E163" s="12" t="s">
        <v>325</v>
      </c>
      <c r="F163" s="12" t="s">
        <v>338</v>
      </c>
      <c r="G163" s="12" t="s">
        <v>349</v>
      </c>
      <c r="H163" s="12" t="s">
        <v>339</v>
      </c>
      <c r="I163" s="97" t="s">
        <v>340</v>
      </c>
      <c r="J163" s="60" t="s">
        <v>346</v>
      </c>
      <c r="K163" s="10">
        <v>32236</v>
      </c>
      <c r="L163" s="29">
        <v>0</v>
      </c>
      <c r="M163" s="17">
        <v>0.319460592870842</v>
      </c>
      <c r="N163" s="17"/>
      <c r="O163" s="29">
        <v>137251</v>
      </c>
      <c r="P163" s="17"/>
      <c r="Q163" s="102">
        <v>77</v>
      </c>
      <c r="R163" s="21">
        <v>265788</v>
      </c>
      <c r="S163" s="21">
        <v>16645</v>
      </c>
      <c r="T163" s="103">
        <v>249143</v>
      </c>
      <c r="U163" s="6">
        <v>83</v>
      </c>
      <c r="V163" s="103">
        <v>2</v>
      </c>
      <c r="W163" s="6">
        <v>2</v>
      </c>
      <c r="X163" s="104">
        <v>0</v>
      </c>
      <c r="Y163" s="104">
        <v>2</v>
      </c>
    </row>
    <row r="164" spans="1:25" customFormat="1" x14ac:dyDescent="0.25">
      <c r="A164" s="2"/>
      <c r="B164" s="24" t="s">
        <v>342</v>
      </c>
      <c r="C164" s="24" t="s">
        <v>156</v>
      </c>
      <c r="D164" s="11" t="s">
        <v>498</v>
      </c>
      <c r="E164" s="12" t="s">
        <v>325</v>
      </c>
      <c r="F164" s="12" t="s">
        <v>338</v>
      </c>
      <c r="G164" s="12" t="s">
        <v>499</v>
      </c>
      <c r="H164" s="12" t="s">
        <v>500</v>
      </c>
      <c r="I164" s="97" t="s">
        <v>340</v>
      </c>
      <c r="J164" s="60" t="s">
        <v>501</v>
      </c>
      <c r="K164" s="10">
        <v>0</v>
      </c>
      <c r="L164" s="29">
        <v>0</v>
      </c>
      <c r="M164" s="17">
        <v>0</v>
      </c>
      <c r="N164" s="17"/>
      <c r="O164" s="29">
        <v>12021</v>
      </c>
      <c r="P164" s="17"/>
      <c r="Q164" s="102">
        <v>256</v>
      </c>
      <c r="R164" s="21">
        <v>27388</v>
      </c>
      <c r="S164" s="21">
        <v>376</v>
      </c>
      <c r="T164" s="103">
        <v>27012</v>
      </c>
      <c r="U164" s="6">
        <v>251</v>
      </c>
      <c r="V164" s="103">
        <v>4</v>
      </c>
      <c r="W164" s="6">
        <v>4</v>
      </c>
      <c r="X164" s="104">
        <v>0</v>
      </c>
      <c r="Y164" s="104">
        <v>4</v>
      </c>
    </row>
    <row r="165" spans="1:25" customFormat="1" x14ac:dyDescent="0.25">
      <c r="A165" s="2"/>
      <c r="B165" s="24" t="s">
        <v>342</v>
      </c>
      <c r="C165" s="24" t="s">
        <v>157</v>
      </c>
      <c r="D165" s="11" t="s">
        <v>502</v>
      </c>
      <c r="E165" s="12" t="s">
        <v>325</v>
      </c>
      <c r="F165" s="12" t="s">
        <v>338</v>
      </c>
      <c r="G165" s="12" t="s">
        <v>326</v>
      </c>
      <c r="H165" s="12" t="s">
        <v>339</v>
      </c>
      <c r="I165" s="97" t="s">
        <v>340</v>
      </c>
      <c r="J165" s="60" t="s">
        <v>346</v>
      </c>
      <c r="K165" s="10">
        <v>14144</v>
      </c>
      <c r="L165" s="29">
        <v>0</v>
      </c>
      <c r="M165" s="17">
        <v>0.35424942963353001</v>
      </c>
      <c r="N165" s="17"/>
      <c r="O165" s="29">
        <v>81078</v>
      </c>
      <c r="P165" s="17"/>
      <c r="Q165" s="102">
        <v>150</v>
      </c>
      <c r="R165" s="21">
        <v>174413</v>
      </c>
      <c r="S165" s="21">
        <v>14781</v>
      </c>
      <c r="T165" s="103">
        <v>159632</v>
      </c>
      <c r="U165" s="6">
        <v>125</v>
      </c>
      <c r="V165" s="103">
        <v>3</v>
      </c>
      <c r="W165" s="6">
        <v>2</v>
      </c>
      <c r="X165" s="104">
        <v>1</v>
      </c>
      <c r="Y165" s="104">
        <v>2</v>
      </c>
    </row>
    <row r="166" spans="1:25" customFormat="1" x14ac:dyDescent="0.25">
      <c r="A166" s="2"/>
      <c r="B166" s="24" t="s">
        <v>355</v>
      </c>
      <c r="C166" s="24" t="s">
        <v>158</v>
      </c>
      <c r="D166" s="11" t="s">
        <v>503</v>
      </c>
      <c r="E166" s="12" t="s">
        <v>325</v>
      </c>
      <c r="F166" s="12" t="s">
        <v>338</v>
      </c>
      <c r="G166" s="12" t="s">
        <v>349</v>
      </c>
      <c r="H166" s="12" t="s">
        <v>339</v>
      </c>
      <c r="I166" s="97" t="s">
        <v>340</v>
      </c>
      <c r="J166" s="60" t="s">
        <v>346</v>
      </c>
      <c r="K166" s="10">
        <v>2295</v>
      </c>
      <c r="L166" s="29">
        <v>0</v>
      </c>
      <c r="M166" s="17">
        <v>0.30095515622470503</v>
      </c>
      <c r="N166" s="17"/>
      <c r="O166" s="29">
        <v>17710</v>
      </c>
      <c r="P166" s="17"/>
      <c r="Q166" s="102">
        <v>249</v>
      </c>
      <c r="R166" s="21">
        <v>41595</v>
      </c>
      <c r="S166" s="21">
        <v>428</v>
      </c>
      <c r="T166" s="103">
        <v>41167</v>
      </c>
      <c r="U166" s="6">
        <v>240</v>
      </c>
      <c r="V166" s="103">
        <v>4</v>
      </c>
      <c r="W166" s="6">
        <v>4</v>
      </c>
      <c r="X166" s="104">
        <v>0</v>
      </c>
      <c r="Y166" s="104">
        <v>4</v>
      </c>
    </row>
    <row r="167" spans="1:25" customFormat="1" x14ac:dyDescent="0.25">
      <c r="A167" s="2"/>
      <c r="B167" s="24" t="s">
        <v>355</v>
      </c>
      <c r="C167" s="24" t="s">
        <v>159</v>
      </c>
      <c r="D167" s="11" t="s">
        <v>504</v>
      </c>
      <c r="E167" s="12" t="s">
        <v>325</v>
      </c>
      <c r="F167" s="12" t="s">
        <v>338</v>
      </c>
      <c r="G167" s="12" t="s">
        <v>326</v>
      </c>
      <c r="H167" s="12" t="s">
        <v>339</v>
      </c>
      <c r="I167" s="97" t="s">
        <v>340</v>
      </c>
      <c r="J167" s="60" t="s">
        <v>346</v>
      </c>
      <c r="K167" s="10">
        <v>92724</v>
      </c>
      <c r="L167" s="29">
        <v>0</v>
      </c>
      <c r="M167" s="17">
        <v>0.71039847238212905</v>
      </c>
      <c r="N167" s="17"/>
      <c r="O167" s="29">
        <v>198982</v>
      </c>
      <c r="P167" s="17"/>
      <c r="Q167" s="102">
        <v>22</v>
      </c>
      <c r="R167" s="21">
        <v>484001</v>
      </c>
      <c r="S167" s="21">
        <v>38883</v>
      </c>
      <c r="T167" s="103">
        <v>445118</v>
      </c>
      <c r="U167" s="6">
        <v>43</v>
      </c>
      <c r="V167" s="103">
        <v>1</v>
      </c>
      <c r="W167" s="6">
        <v>1</v>
      </c>
      <c r="X167" s="104">
        <v>0</v>
      </c>
      <c r="Y167" s="104">
        <v>1</v>
      </c>
    </row>
    <row r="168" spans="1:25" customFormat="1" x14ac:dyDescent="0.25">
      <c r="A168" s="2"/>
      <c r="B168" s="24" t="s">
        <v>344</v>
      </c>
      <c r="C168" s="24" t="s">
        <v>160</v>
      </c>
      <c r="D168" s="11" t="s">
        <v>505</v>
      </c>
      <c r="E168" s="12" t="s">
        <v>325</v>
      </c>
      <c r="F168" s="12" t="s">
        <v>338</v>
      </c>
      <c r="G168" s="12" t="s">
        <v>349</v>
      </c>
      <c r="H168" s="12" t="s">
        <v>339</v>
      </c>
      <c r="I168" s="97" t="s">
        <v>340</v>
      </c>
      <c r="J168" s="60" t="s">
        <v>346</v>
      </c>
      <c r="K168" s="10">
        <v>111384</v>
      </c>
      <c r="L168" s="29">
        <v>0</v>
      </c>
      <c r="M168" s="17">
        <v>0.55587426529992101</v>
      </c>
      <c r="N168" s="17"/>
      <c r="O168" s="29">
        <v>449612</v>
      </c>
      <c r="P168" s="17"/>
      <c r="Q168" s="102">
        <v>19</v>
      </c>
      <c r="R168" s="21">
        <v>935551</v>
      </c>
      <c r="S168" s="21">
        <v>53905</v>
      </c>
      <c r="T168" s="103">
        <v>881646</v>
      </c>
      <c r="U168" s="6">
        <v>19</v>
      </c>
      <c r="V168" s="103">
        <v>1</v>
      </c>
      <c r="W168" s="6">
        <v>1</v>
      </c>
      <c r="X168" s="104">
        <v>0</v>
      </c>
      <c r="Y168" s="104">
        <v>1</v>
      </c>
    </row>
    <row r="169" spans="1:25" customFormat="1" x14ac:dyDescent="0.25">
      <c r="A169" s="2"/>
      <c r="B169" s="24" t="s">
        <v>344</v>
      </c>
      <c r="C169" s="24" t="s">
        <v>161</v>
      </c>
      <c r="D169" s="11" t="s">
        <v>506</v>
      </c>
      <c r="E169" s="12" t="s">
        <v>325</v>
      </c>
      <c r="F169" s="12" t="s">
        <v>338</v>
      </c>
      <c r="G169" s="12" t="s">
        <v>349</v>
      </c>
      <c r="H169" s="12" t="s">
        <v>339</v>
      </c>
      <c r="I169" s="97" t="s">
        <v>340</v>
      </c>
      <c r="J169" s="60" t="s">
        <v>346</v>
      </c>
      <c r="K169" s="10">
        <v>17481</v>
      </c>
      <c r="L169" s="29">
        <v>0</v>
      </c>
      <c r="M169" s="17">
        <v>0.79381531061782995</v>
      </c>
      <c r="N169" s="17"/>
      <c r="O169" s="29">
        <v>60694</v>
      </c>
      <c r="P169" s="17"/>
      <c r="Q169" s="102">
        <v>126</v>
      </c>
      <c r="R169" s="21">
        <v>120277</v>
      </c>
      <c r="S169" s="21">
        <v>10696</v>
      </c>
      <c r="T169" s="103">
        <v>109581</v>
      </c>
      <c r="U169" s="6">
        <v>164</v>
      </c>
      <c r="V169" s="103">
        <v>2</v>
      </c>
      <c r="W169" s="6">
        <v>3</v>
      </c>
      <c r="X169" s="104">
        <v>-1</v>
      </c>
      <c r="Y169" s="104">
        <v>2</v>
      </c>
    </row>
    <row r="170" spans="1:25" customFormat="1" x14ac:dyDescent="0.25">
      <c r="A170" s="2"/>
      <c r="B170" s="24" t="s">
        <v>342</v>
      </c>
      <c r="C170" s="24" t="s">
        <v>162</v>
      </c>
      <c r="D170" s="11" t="s">
        <v>507</v>
      </c>
      <c r="E170" s="12" t="s">
        <v>325</v>
      </c>
      <c r="F170" s="12" t="s">
        <v>338</v>
      </c>
      <c r="G170" s="12" t="s">
        <v>349</v>
      </c>
      <c r="H170" s="12" t="s">
        <v>339</v>
      </c>
      <c r="I170" s="97" t="s">
        <v>340</v>
      </c>
      <c r="J170" s="60" t="s">
        <v>341</v>
      </c>
      <c r="K170" s="10">
        <v>4397</v>
      </c>
      <c r="L170" s="29">
        <v>0</v>
      </c>
      <c r="M170" s="17">
        <v>0.60517936743791101</v>
      </c>
      <c r="N170" s="17"/>
      <c r="O170" s="29">
        <v>15091</v>
      </c>
      <c r="P170" s="17"/>
      <c r="Q170" s="102">
        <v>236</v>
      </c>
      <c r="R170" s="21">
        <v>33838</v>
      </c>
      <c r="S170" s="21">
        <v>1562</v>
      </c>
      <c r="T170" s="103">
        <v>32276</v>
      </c>
      <c r="U170" s="6">
        <v>246</v>
      </c>
      <c r="V170" s="103">
        <v>4</v>
      </c>
      <c r="W170" s="6">
        <v>4</v>
      </c>
      <c r="X170" s="104">
        <v>0</v>
      </c>
      <c r="Y170" s="104">
        <v>4</v>
      </c>
    </row>
    <row r="171" spans="1:25" customFormat="1" x14ac:dyDescent="0.25">
      <c r="A171" s="2"/>
      <c r="B171" s="24" t="s">
        <v>342</v>
      </c>
      <c r="C171" s="24" t="s">
        <v>163</v>
      </c>
      <c r="D171" s="11" t="s">
        <v>508</v>
      </c>
      <c r="E171" s="12" t="s">
        <v>325</v>
      </c>
      <c r="F171" s="12" t="s">
        <v>338</v>
      </c>
      <c r="G171" s="12" t="s">
        <v>349</v>
      </c>
      <c r="H171" s="12" t="s">
        <v>339</v>
      </c>
      <c r="I171" s="97" t="s">
        <v>340</v>
      </c>
      <c r="J171" s="60" t="s">
        <v>346</v>
      </c>
      <c r="K171" s="10">
        <v>34926</v>
      </c>
      <c r="L171" s="29">
        <v>0</v>
      </c>
      <c r="M171" s="17">
        <v>0.35715884503469403</v>
      </c>
      <c r="N171" s="17"/>
      <c r="O171" s="29">
        <v>262934</v>
      </c>
      <c r="P171" s="17"/>
      <c r="Q171" s="102">
        <v>71</v>
      </c>
      <c r="R171" s="21">
        <v>400433</v>
      </c>
      <c r="S171" s="21">
        <v>10135</v>
      </c>
      <c r="T171" s="103">
        <v>390298</v>
      </c>
      <c r="U171" s="6">
        <v>52</v>
      </c>
      <c r="V171" s="103">
        <v>2</v>
      </c>
      <c r="W171" s="6">
        <v>1</v>
      </c>
      <c r="X171" s="104">
        <v>1</v>
      </c>
      <c r="Y171" s="104">
        <v>1</v>
      </c>
    </row>
    <row r="172" spans="1:25" customFormat="1" x14ac:dyDescent="0.25">
      <c r="A172" s="2"/>
      <c r="B172" s="24" t="s">
        <v>355</v>
      </c>
      <c r="C172" s="24" t="s">
        <v>164</v>
      </c>
      <c r="D172" s="11" t="s">
        <v>509</v>
      </c>
      <c r="E172" s="12" t="s">
        <v>325</v>
      </c>
      <c r="F172" s="12" t="s">
        <v>338</v>
      </c>
      <c r="G172" s="12" t="s">
        <v>326</v>
      </c>
      <c r="H172" s="12" t="s">
        <v>339</v>
      </c>
      <c r="I172" s="97" t="s">
        <v>340</v>
      </c>
      <c r="J172" s="60" t="s">
        <v>346</v>
      </c>
      <c r="K172" s="10">
        <v>75966</v>
      </c>
      <c r="L172" s="29">
        <v>0</v>
      </c>
      <c r="M172" s="17">
        <v>0.78255583676777607</v>
      </c>
      <c r="N172" s="17"/>
      <c r="O172" s="29">
        <v>442915</v>
      </c>
      <c r="P172" s="17"/>
      <c r="Q172" s="102">
        <v>29</v>
      </c>
      <c r="R172" s="21">
        <v>890510</v>
      </c>
      <c r="S172" s="21">
        <v>17170</v>
      </c>
      <c r="T172" s="103">
        <v>873340</v>
      </c>
      <c r="U172" s="6">
        <v>20</v>
      </c>
      <c r="V172" s="103">
        <v>1</v>
      </c>
      <c r="W172" s="6">
        <v>1</v>
      </c>
      <c r="X172" s="104">
        <v>0</v>
      </c>
      <c r="Y172" s="104">
        <v>1</v>
      </c>
    </row>
    <row r="173" spans="1:25" customFormat="1" x14ac:dyDescent="0.25">
      <c r="A173" s="2"/>
      <c r="B173" s="24" t="s">
        <v>336</v>
      </c>
      <c r="C173" s="24" t="s">
        <v>165</v>
      </c>
      <c r="D173" s="11" t="s">
        <v>510</v>
      </c>
      <c r="E173" s="12" t="s">
        <v>325</v>
      </c>
      <c r="F173" s="12" t="s">
        <v>338</v>
      </c>
      <c r="G173" s="12" t="s">
        <v>349</v>
      </c>
      <c r="H173" s="12" t="s">
        <v>339</v>
      </c>
      <c r="I173" s="97" t="s">
        <v>340</v>
      </c>
      <c r="J173" s="60" t="s">
        <v>346</v>
      </c>
      <c r="K173" s="10">
        <v>50744</v>
      </c>
      <c r="L173" s="29">
        <v>0</v>
      </c>
      <c r="M173" s="17">
        <v>0.33648793900762403</v>
      </c>
      <c r="N173" s="17"/>
      <c r="O173" s="29">
        <v>320666</v>
      </c>
      <c r="P173" s="17"/>
      <c r="Q173" s="102">
        <v>49</v>
      </c>
      <c r="R173" s="21">
        <v>579086</v>
      </c>
      <c r="S173" s="21">
        <v>14313</v>
      </c>
      <c r="T173" s="103">
        <v>564773</v>
      </c>
      <c r="U173" s="6">
        <v>31</v>
      </c>
      <c r="V173" s="103">
        <v>1</v>
      </c>
      <c r="W173" s="6">
        <v>1</v>
      </c>
      <c r="X173" s="104">
        <v>0</v>
      </c>
      <c r="Y173" s="104">
        <v>1</v>
      </c>
    </row>
    <row r="174" spans="1:25" customFormat="1" x14ac:dyDescent="0.25">
      <c r="A174" s="2"/>
      <c r="B174" s="24" t="s">
        <v>342</v>
      </c>
      <c r="C174" s="24" t="s">
        <v>166</v>
      </c>
      <c r="D174" s="11" t="s">
        <v>511</v>
      </c>
      <c r="E174" s="12" t="s">
        <v>325</v>
      </c>
      <c r="F174" s="12" t="s">
        <v>338</v>
      </c>
      <c r="G174" s="12" t="s">
        <v>326</v>
      </c>
      <c r="H174" s="12" t="s">
        <v>339</v>
      </c>
      <c r="I174" s="97" t="s">
        <v>340</v>
      </c>
      <c r="J174" s="60" t="s">
        <v>346</v>
      </c>
      <c r="K174" s="10">
        <v>2231</v>
      </c>
      <c r="L174" s="29">
        <v>0</v>
      </c>
      <c r="M174" s="17">
        <v>0.11111111111111101</v>
      </c>
      <c r="N174" s="17"/>
      <c r="O174" s="29">
        <v>9327</v>
      </c>
      <c r="P174" s="17"/>
      <c r="Q174" s="102">
        <v>252</v>
      </c>
      <c r="R174" s="21">
        <v>18551</v>
      </c>
      <c r="S174" s="21">
        <v>697</v>
      </c>
      <c r="T174" s="103">
        <v>17854</v>
      </c>
      <c r="U174" s="6">
        <v>256</v>
      </c>
      <c r="V174" s="103">
        <v>4</v>
      </c>
      <c r="W174" s="6">
        <v>4</v>
      </c>
      <c r="X174" s="104">
        <v>0</v>
      </c>
      <c r="Y174" s="104">
        <v>4</v>
      </c>
    </row>
    <row r="175" spans="1:25" customFormat="1" x14ac:dyDescent="0.25">
      <c r="A175" s="2"/>
      <c r="B175" s="24" t="s">
        <v>350</v>
      </c>
      <c r="C175" s="24" t="s">
        <v>167</v>
      </c>
      <c r="D175" s="11" t="s">
        <v>512</v>
      </c>
      <c r="E175" s="12" t="s">
        <v>325</v>
      </c>
      <c r="F175" s="12" t="s">
        <v>338</v>
      </c>
      <c r="G175" s="12" t="s">
        <v>349</v>
      </c>
      <c r="H175" s="12" t="s">
        <v>339</v>
      </c>
      <c r="I175" s="97" t="s">
        <v>340</v>
      </c>
      <c r="J175" s="60" t="s">
        <v>346</v>
      </c>
      <c r="K175" s="10">
        <v>12731</v>
      </c>
      <c r="L175" s="29">
        <v>0</v>
      </c>
      <c r="M175" s="17">
        <v>0.94751657371356413</v>
      </c>
      <c r="N175" s="17"/>
      <c r="O175" s="29">
        <v>45784</v>
      </c>
      <c r="P175" s="17"/>
      <c r="Q175" s="102">
        <v>161</v>
      </c>
      <c r="R175" s="21">
        <v>100120</v>
      </c>
      <c r="S175" s="21">
        <v>3282</v>
      </c>
      <c r="T175" s="103">
        <v>96838</v>
      </c>
      <c r="U175" s="6">
        <v>181</v>
      </c>
      <c r="V175" s="103">
        <v>3</v>
      </c>
      <c r="W175" s="6">
        <v>3</v>
      </c>
      <c r="X175" s="104">
        <v>0</v>
      </c>
      <c r="Y175" s="104">
        <v>3</v>
      </c>
    </row>
    <row r="176" spans="1:25" customFormat="1" x14ac:dyDescent="0.25">
      <c r="A176" s="2"/>
      <c r="B176" s="24" t="s">
        <v>347</v>
      </c>
      <c r="C176" s="24" t="s">
        <v>168</v>
      </c>
      <c r="D176" s="11" t="s">
        <v>513</v>
      </c>
      <c r="E176" s="12" t="s">
        <v>325</v>
      </c>
      <c r="F176" s="12" t="s">
        <v>338</v>
      </c>
      <c r="G176" s="12" t="s">
        <v>349</v>
      </c>
      <c r="H176" s="12" t="s">
        <v>339</v>
      </c>
      <c r="I176" s="97" t="s">
        <v>340</v>
      </c>
      <c r="J176" s="60" t="s">
        <v>425</v>
      </c>
      <c r="K176" s="10">
        <v>23837</v>
      </c>
      <c r="L176" s="29">
        <v>0</v>
      </c>
      <c r="M176" s="17">
        <v>0.37700499019782602</v>
      </c>
      <c r="N176" s="17"/>
      <c r="O176" s="29">
        <v>125270</v>
      </c>
      <c r="P176" s="17"/>
      <c r="Q176" s="102">
        <v>102</v>
      </c>
      <c r="R176" s="21">
        <v>264657</v>
      </c>
      <c r="S176" s="21">
        <v>19587</v>
      </c>
      <c r="T176" s="103">
        <v>245070</v>
      </c>
      <c r="U176" s="6">
        <v>85</v>
      </c>
      <c r="V176" s="103">
        <v>2</v>
      </c>
      <c r="W176" s="6">
        <v>2</v>
      </c>
      <c r="X176" s="104">
        <v>0</v>
      </c>
      <c r="Y176" s="104">
        <v>2</v>
      </c>
    </row>
    <row r="177" spans="1:25" customFormat="1" x14ac:dyDescent="0.25">
      <c r="A177" s="2"/>
      <c r="B177" s="24" t="s">
        <v>342</v>
      </c>
      <c r="C177" s="24" t="s">
        <v>169</v>
      </c>
      <c r="D177" s="11" t="s">
        <v>514</v>
      </c>
      <c r="E177" s="12" t="s">
        <v>325</v>
      </c>
      <c r="F177" s="12" t="s">
        <v>338</v>
      </c>
      <c r="G177" s="12" t="s">
        <v>326</v>
      </c>
      <c r="H177" s="12" t="s">
        <v>339</v>
      </c>
      <c r="I177" s="97" t="s">
        <v>340</v>
      </c>
      <c r="J177" s="60" t="s">
        <v>341</v>
      </c>
      <c r="K177" s="10">
        <v>4341</v>
      </c>
      <c r="L177" s="29">
        <v>0</v>
      </c>
      <c r="M177" s="17">
        <v>0.64769956104698401</v>
      </c>
      <c r="N177" s="17"/>
      <c r="O177" s="29">
        <v>22694</v>
      </c>
      <c r="P177" s="17"/>
      <c r="Q177" s="102">
        <v>238</v>
      </c>
      <c r="R177" s="21">
        <v>50623</v>
      </c>
      <c r="S177" s="21">
        <v>2695</v>
      </c>
      <c r="T177" s="103">
        <v>47928</v>
      </c>
      <c r="U177" s="6">
        <v>229</v>
      </c>
      <c r="V177" s="103">
        <v>4</v>
      </c>
      <c r="W177" s="6">
        <v>4</v>
      </c>
      <c r="X177" s="104">
        <v>0</v>
      </c>
      <c r="Y177" s="104">
        <v>4</v>
      </c>
    </row>
    <row r="178" spans="1:25" customFormat="1" x14ac:dyDescent="0.25">
      <c r="A178" s="2"/>
      <c r="B178" s="24" t="s">
        <v>342</v>
      </c>
      <c r="C178" s="24" t="s">
        <v>170</v>
      </c>
      <c r="D178" s="11" t="s">
        <v>515</v>
      </c>
      <c r="E178" s="12" t="s">
        <v>325</v>
      </c>
      <c r="F178" s="12" t="s">
        <v>338</v>
      </c>
      <c r="G178" s="12" t="s">
        <v>326</v>
      </c>
      <c r="H178" s="12" t="s">
        <v>339</v>
      </c>
      <c r="I178" s="97" t="s">
        <v>340</v>
      </c>
      <c r="J178" s="60" t="s">
        <v>341</v>
      </c>
      <c r="K178" s="10">
        <v>3447</v>
      </c>
      <c r="L178" s="29">
        <v>0</v>
      </c>
      <c r="M178" s="17">
        <v>0.52654537716778405</v>
      </c>
      <c r="N178" s="17"/>
      <c r="O178" s="29">
        <v>18442</v>
      </c>
      <c r="P178" s="17"/>
      <c r="Q178" s="102">
        <v>245</v>
      </c>
      <c r="R178" s="21">
        <v>31237</v>
      </c>
      <c r="S178" s="21">
        <v>1611</v>
      </c>
      <c r="T178" s="103">
        <v>29626</v>
      </c>
      <c r="U178" s="6">
        <v>247</v>
      </c>
      <c r="V178" s="103">
        <v>4</v>
      </c>
      <c r="W178" s="6">
        <v>4</v>
      </c>
      <c r="X178" s="104">
        <v>0</v>
      </c>
      <c r="Y178" s="104">
        <v>4</v>
      </c>
    </row>
    <row r="179" spans="1:25" customFormat="1" ht="45.75" x14ac:dyDescent="0.25">
      <c r="A179" s="2"/>
      <c r="B179" s="24" t="s">
        <v>355</v>
      </c>
      <c r="C179" s="24" t="s">
        <v>171</v>
      </c>
      <c r="D179" s="11" t="s">
        <v>516</v>
      </c>
      <c r="E179" s="12" t="s">
        <v>325</v>
      </c>
      <c r="F179" s="12" t="s">
        <v>338</v>
      </c>
      <c r="G179" s="12" t="s">
        <v>326</v>
      </c>
      <c r="H179" s="12" t="s">
        <v>339</v>
      </c>
      <c r="I179" s="97" t="s">
        <v>361</v>
      </c>
      <c r="J179" s="60" t="s">
        <v>346</v>
      </c>
      <c r="K179" s="10">
        <v>40860</v>
      </c>
      <c r="L179" s="29">
        <v>0</v>
      </c>
      <c r="M179" s="17">
        <v>0.42256044265622605</v>
      </c>
      <c r="N179" s="17"/>
      <c r="O179" s="29">
        <v>206478</v>
      </c>
      <c r="P179" s="17"/>
      <c r="Q179" s="102">
        <v>62</v>
      </c>
      <c r="R179" s="21">
        <v>393457</v>
      </c>
      <c r="S179" s="21">
        <v>17373</v>
      </c>
      <c r="T179" s="103">
        <v>376084</v>
      </c>
      <c r="U179" s="6">
        <v>56</v>
      </c>
      <c r="V179" s="103">
        <v>1</v>
      </c>
      <c r="W179" s="6">
        <v>1</v>
      </c>
      <c r="X179" s="104">
        <v>0</v>
      </c>
      <c r="Y179" s="104">
        <v>1</v>
      </c>
    </row>
    <row r="180" spans="1:25" customFormat="1" x14ac:dyDescent="0.25">
      <c r="A180" s="2"/>
      <c r="B180" s="24" t="s">
        <v>355</v>
      </c>
      <c r="C180" s="24" t="s">
        <v>172</v>
      </c>
      <c r="D180" s="11" t="s">
        <v>517</v>
      </c>
      <c r="E180" s="12" t="s">
        <v>325</v>
      </c>
      <c r="F180" s="12" t="s">
        <v>338</v>
      </c>
      <c r="G180" s="12" t="s">
        <v>326</v>
      </c>
      <c r="H180" s="12" t="s">
        <v>339</v>
      </c>
      <c r="I180" s="97" t="s">
        <v>340</v>
      </c>
      <c r="J180" s="60" t="s">
        <v>346</v>
      </c>
      <c r="K180" s="10">
        <v>1970</v>
      </c>
      <c r="L180" s="29">
        <v>0</v>
      </c>
      <c r="M180" s="17">
        <v>0.55471956224350205</v>
      </c>
      <c r="N180" s="17"/>
      <c r="O180" s="29">
        <v>13370</v>
      </c>
      <c r="P180" s="17"/>
      <c r="Q180" s="102">
        <v>253</v>
      </c>
      <c r="R180" s="21">
        <v>26927</v>
      </c>
      <c r="S180" s="21">
        <v>665</v>
      </c>
      <c r="T180" s="103">
        <v>26262</v>
      </c>
      <c r="U180" s="6">
        <v>253</v>
      </c>
      <c r="V180" s="103">
        <v>4</v>
      </c>
      <c r="W180" s="6">
        <v>4</v>
      </c>
      <c r="X180" s="104">
        <v>0</v>
      </c>
      <c r="Y180" s="104">
        <v>4</v>
      </c>
    </row>
    <row r="181" spans="1:25" customFormat="1" x14ac:dyDescent="0.25">
      <c r="A181" s="2"/>
      <c r="B181" s="24" t="s">
        <v>342</v>
      </c>
      <c r="C181" s="24" t="s">
        <v>173</v>
      </c>
      <c r="D181" s="11" t="s">
        <v>518</v>
      </c>
      <c r="E181" s="12" t="s">
        <v>325</v>
      </c>
      <c r="F181" s="12" t="s">
        <v>338</v>
      </c>
      <c r="G181" s="12" t="s">
        <v>326</v>
      </c>
      <c r="H181" s="12" t="s">
        <v>339</v>
      </c>
      <c r="I181" s="97" t="s">
        <v>340</v>
      </c>
      <c r="J181" s="60" t="s">
        <v>346</v>
      </c>
      <c r="K181" s="10">
        <v>12695</v>
      </c>
      <c r="L181" s="29">
        <v>0</v>
      </c>
      <c r="M181" s="17">
        <v>0.48520734474932903</v>
      </c>
      <c r="N181" s="17"/>
      <c r="O181" s="29">
        <v>99758</v>
      </c>
      <c r="P181" s="17"/>
      <c r="Q181" s="102">
        <v>162</v>
      </c>
      <c r="R181" s="21">
        <v>150575</v>
      </c>
      <c r="S181" s="21">
        <v>2898</v>
      </c>
      <c r="T181" s="103">
        <v>147677</v>
      </c>
      <c r="U181" s="6">
        <v>129</v>
      </c>
      <c r="V181" s="103">
        <v>3</v>
      </c>
      <c r="W181" s="6">
        <v>2</v>
      </c>
      <c r="X181" s="104">
        <v>1</v>
      </c>
      <c r="Y181" s="104">
        <v>2</v>
      </c>
    </row>
    <row r="182" spans="1:25" customFormat="1" x14ac:dyDescent="0.25">
      <c r="A182" s="2"/>
      <c r="B182" s="24" t="s">
        <v>347</v>
      </c>
      <c r="C182" s="24" t="s">
        <v>174</v>
      </c>
      <c r="D182" s="11" t="s">
        <v>519</v>
      </c>
      <c r="E182" s="12" t="s">
        <v>325</v>
      </c>
      <c r="F182" s="12" t="s">
        <v>338</v>
      </c>
      <c r="G182" s="12" t="s">
        <v>326</v>
      </c>
      <c r="H182" s="12" t="s">
        <v>339</v>
      </c>
      <c r="I182" s="97" t="s">
        <v>340</v>
      </c>
      <c r="J182" s="60" t="s">
        <v>341</v>
      </c>
      <c r="K182" s="10">
        <v>16812</v>
      </c>
      <c r="L182" s="29">
        <v>0</v>
      </c>
      <c r="M182" s="17">
        <v>0.90311289842121001</v>
      </c>
      <c r="N182" s="17"/>
      <c r="O182" s="29">
        <v>60835</v>
      </c>
      <c r="P182" s="17"/>
      <c r="Q182" s="102">
        <v>132</v>
      </c>
      <c r="R182" s="21">
        <v>129110</v>
      </c>
      <c r="S182" s="21">
        <v>9030</v>
      </c>
      <c r="T182" s="103">
        <v>120080</v>
      </c>
      <c r="U182" s="6">
        <v>156</v>
      </c>
      <c r="V182" s="103">
        <v>3</v>
      </c>
      <c r="W182" s="6">
        <v>3</v>
      </c>
      <c r="X182" s="104">
        <v>0</v>
      </c>
      <c r="Y182" s="104">
        <v>3</v>
      </c>
    </row>
    <row r="183" spans="1:25" customFormat="1" x14ac:dyDescent="0.25">
      <c r="A183" s="2"/>
      <c r="B183" s="24" t="s">
        <v>342</v>
      </c>
      <c r="C183" s="24" t="s">
        <v>175</v>
      </c>
      <c r="D183" s="11" t="s">
        <v>520</v>
      </c>
      <c r="E183" s="12" t="s">
        <v>325</v>
      </c>
      <c r="F183" s="12" t="s">
        <v>338</v>
      </c>
      <c r="G183" s="12" t="s">
        <v>349</v>
      </c>
      <c r="H183" s="12" t="s">
        <v>339</v>
      </c>
      <c r="I183" s="97" t="s">
        <v>340</v>
      </c>
      <c r="J183" s="60" t="s">
        <v>425</v>
      </c>
      <c r="K183" s="10">
        <v>26197</v>
      </c>
      <c r="L183" s="29">
        <v>0</v>
      </c>
      <c r="M183" s="17">
        <v>0.51817972426047199</v>
      </c>
      <c r="N183" s="17"/>
      <c r="O183" s="29">
        <v>110347</v>
      </c>
      <c r="P183" s="17"/>
      <c r="Q183" s="102">
        <v>92</v>
      </c>
      <c r="R183" s="21">
        <v>199167</v>
      </c>
      <c r="S183" s="21">
        <v>10794</v>
      </c>
      <c r="T183" s="103">
        <v>188373</v>
      </c>
      <c r="U183" s="6">
        <v>114</v>
      </c>
      <c r="V183" s="103">
        <v>2</v>
      </c>
      <c r="W183" s="6">
        <v>2</v>
      </c>
      <c r="X183" s="104">
        <v>0</v>
      </c>
      <c r="Y183" s="104">
        <v>2</v>
      </c>
    </row>
    <row r="184" spans="1:25" customFormat="1" x14ac:dyDescent="0.25">
      <c r="A184" s="2"/>
      <c r="B184" s="24" t="s">
        <v>350</v>
      </c>
      <c r="C184" s="24" t="s">
        <v>176</v>
      </c>
      <c r="D184" s="11" t="s">
        <v>521</v>
      </c>
      <c r="E184" s="12" t="s">
        <v>325</v>
      </c>
      <c r="F184" s="12" t="s">
        <v>338</v>
      </c>
      <c r="G184" s="12" t="s">
        <v>349</v>
      </c>
      <c r="H184" s="12" t="s">
        <v>339</v>
      </c>
      <c r="I184" s="97" t="s">
        <v>340</v>
      </c>
      <c r="J184" s="60" t="s">
        <v>346</v>
      </c>
      <c r="K184" s="10">
        <v>6015</v>
      </c>
      <c r="L184" s="29">
        <v>0</v>
      </c>
      <c r="M184" s="17">
        <v>0.55139697017350708</v>
      </c>
      <c r="N184" s="17"/>
      <c r="O184" s="29">
        <v>46891</v>
      </c>
      <c r="P184" s="17"/>
      <c r="Q184" s="102">
        <v>223</v>
      </c>
      <c r="R184" s="21">
        <v>93907</v>
      </c>
      <c r="S184" s="21">
        <v>15574</v>
      </c>
      <c r="T184" s="103">
        <v>78333</v>
      </c>
      <c r="U184" s="6">
        <v>190</v>
      </c>
      <c r="V184" s="103">
        <v>4</v>
      </c>
      <c r="W184" s="6">
        <v>3</v>
      </c>
      <c r="X184" s="104">
        <v>1</v>
      </c>
      <c r="Y184" s="104">
        <v>3</v>
      </c>
    </row>
    <row r="185" spans="1:25" customFormat="1" x14ac:dyDescent="0.25">
      <c r="A185" s="2"/>
      <c r="B185" s="24" t="s">
        <v>342</v>
      </c>
      <c r="C185" s="24" t="s">
        <v>177</v>
      </c>
      <c r="D185" s="11" t="s">
        <v>522</v>
      </c>
      <c r="E185" s="12" t="s">
        <v>325</v>
      </c>
      <c r="F185" s="12" t="s">
        <v>338</v>
      </c>
      <c r="G185" s="12" t="s">
        <v>326</v>
      </c>
      <c r="H185" s="12" t="s">
        <v>339</v>
      </c>
      <c r="I185" s="97" t="s">
        <v>340</v>
      </c>
      <c r="J185" s="60" t="s">
        <v>346</v>
      </c>
      <c r="K185" s="10">
        <v>16892</v>
      </c>
      <c r="L185" s="29">
        <v>0</v>
      </c>
      <c r="M185" s="17">
        <v>0.45016732506353302</v>
      </c>
      <c r="N185" s="17"/>
      <c r="O185" s="29">
        <v>99634</v>
      </c>
      <c r="P185" s="17"/>
      <c r="Q185" s="102">
        <v>131</v>
      </c>
      <c r="R185" s="21">
        <v>214907</v>
      </c>
      <c r="S185" s="21">
        <v>6476</v>
      </c>
      <c r="T185" s="103">
        <v>208431</v>
      </c>
      <c r="U185" s="6">
        <v>99</v>
      </c>
      <c r="V185" s="103">
        <v>3</v>
      </c>
      <c r="W185" s="6">
        <v>2</v>
      </c>
      <c r="X185" s="104">
        <v>1</v>
      </c>
      <c r="Y185" s="104">
        <v>2</v>
      </c>
    </row>
    <row r="186" spans="1:25" customFormat="1" x14ac:dyDescent="0.25">
      <c r="A186" s="2"/>
      <c r="B186" s="24" t="s">
        <v>350</v>
      </c>
      <c r="C186" s="24" t="s">
        <v>178</v>
      </c>
      <c r="D186" s="11" t="s">
        <v>523</v>
      </c>
      <c r="E186" s="12" t="s">
        <v>325</v>
      </c>
      <c r="F186" s="12" t="s">
        <v>338</v>
      </c>
      <c r="G186" s="12" t="s">
        <v>349</v>
      </c>
      <c r="H186" s="12" t="s">
        <v>339</v>
      </c>
      <c r="I186" s="97" t="s">
        <v>340</v>
      </c>
      <c r="J186" s="60" t="s">
        <v>346</v>
      </c>
      <c r="K186" s="10">
        <v>15159</v>
      </c>
      <c r="L186" s="29">
        <v>0</v>
      </c>
      <c r="M186" s="17">
        <v>0.381606559925385</v>
      </c>
      <c r="N186" s="17"/>
      <c r="O186" s="29">
        <v>102127</v>
      </c>
      <c r="P186" s="17"/>
      <c r="Q186" s="102">
        <v>140</v>
      </c>
      <c r="R186" s="21">
        <v>197751</v>
      </c>
      <c r="S186" s="21">
        <v>4715</v>
      </c>
      <c r="T186" s="103">
        <v>193036</v>
      </c>
      <c r="U186" s="6">
        <v>111</v>
      </c>
      <c r="V186" s="103">
        <v>3</v>
      </c>
      <c r="W186" s="6">
        <v>2</v>
      </c>
      <c r="X186" s="104">
        <v>1</v>
      </c>
      <c r="Y186" s="104">
        <v>2</v>
      </c>
    </row>
    <row r="187" spans="1:25" customFormat="1" x14ac:dyDescent="0.25">
      <c r="A187" s="2"/>
      <c r="B187" s="24" t="s">
        <v>342</v>
      </c>
      <c r="C187" s="24" t="s">
        <v>179</v>
      </c>
      <c r="D187" s="11" t="s">
        <v>524</v>
      </c>
      <c r="E187" s="12" t="s">
        <v>325</v>
      </c>
      <c r="F187" s="12" t="s">
        <v>338</v>
      </c>
      <c r="G187" s="12" t="s">
        <v>349</v>
      </c>
      <c r="H187" s="12" t="s">
        <v>339</v>
      </c>
      <c r="I187" s="97" t="s">
        <v>340</v>
      </c>
      <c r="J187" s="60" t="s">
        <v>425</v>
      </c>
      <c r="K187" s="10">
        <v>33804</v>
      </c>
      <c r="L187" s="29">
        <v>0</v>
      </c>
      <c r="M187" s="17">
        <v>0.59850599339857602</v>
      </c>
      <c r="N187" s="17"/>
      <c r="O187" s="29">
        <v>159159</v>
      </c>
      <c r="P187" s="17"/>
      <c r="Q187" s="102">
        <v>73</v>
      </c>
      <c r="R187" s="21">
        <v>326425</v>
      </c>
      <c r="S187" s="21">
        <v>19212</v>
      </c>
      <c r="T187" s="103">
        <v>307213</v>
      </c>
      <c r="U187" s="6">
        <v>67</v>
      </c>
      <c r="V187" s="103">
        <v>2</v>
      </c>
      <c r="W187" s="6">
        <v>2</v>
      </c>
      <c r="X187" s="104">
        <v>0</v>
      </c>
      <c r="Y187" s="104">
        <v>2</v>
      </c>
    </row>
    <row r="188" spans="1:25" customFormat="1" x14ac:dyDescent="0.25">
      <c r="A188" s="2"/>
      <c r="B188" s="24" t="s">
        <v>342</v>
      </c>
      <c r="C188" s="24" t="s">
        <v>180</v>
      </c>
      <c r="D188" s="11" t="s">
        <v>525</v>
      </c>
      <c r="E188" s="12" t="s">
        <v>325</v>
      </c>
      <c r="F188" s="12" t="s">
        <v>338</v>
      </c>
      <c r="G188" s="12" t="s">
        <v>326</v>
      </c>
      <c r="H188" s="12" t="s">
        <v>339</v>
      </c>
      <c r="I188" s="97" t="s">
        <v>340</v>
      </c>
      <c r="J188" s="60" t="s">
        <v>341</v>
      </c>
      <c r="K188" s="10">
        <v>9542</v>
      </c>
      <c r="L188" s="29">
        <v>0</v>
      </c>
      <c r="M188" s="17">
        <v>0.84111891966377306</v>
      </c>
      <c r="N188" s="17"/>
      <c r="O188" s="29">
        <v>30809</v>
      </c>
      <c r="P188" s="17"/>
      <c r="Q188" s="102">
        <v>185</v>
      </c>
      <c r="R188" s="21">
        <v>62650</v>
      </c>
      <c r="S188" s="21">
        <v>5099</v>
      </c>
      <c r="T188" s="103">
        <v>57551</v>
      </c>
      <c r="U188" s="6">
        <v>214</v>
      </c>
      <c r="V188" s="103">
        <v>3</v>
      </c>
      <c r="W188" s="6">
        <v>4</v>
      </c>
      <c r="X188" s="104">
        <v>-1</v>
      </c>
      <c r="Y188" s="104">
        <v>3</v>
      </c>
    </row>
    <row r="189" spans="1:25" customFormat="1" x14ac:dyDescent="0.25">
      <c r="A189" s="2"/>
      <c r="B189" s="24" t="s">
        <v>350</v>
      </c>
      <c r="C189" s="24" t="s">
        <v>181</v>
      </c>
      <c r="D189" s="11" t="s">
        <v>526</v>
      </c>
      <c r="E189" s="12" t="s">
        <v>325</v>
      </c>
      <c r="F189" s="12" t="s">
        <v>338</v>
      </c>
      <c r="G189" s="12" t="s">
        <v>349</v>
      </c>
      <c r="H189" s="12" t="s">
        <v>500</v>
      </c>
      <c r="I189" s="97" t="s">
        <v>340</v>
      </c>
      <c r="J189" s="60" t="s">
        <v>346</v>
      </c>
      <c r="K189" s="10">
        <v>0</v>
      </c>
      <c r="L189" s="29">
        <v>0</v>
      </c>
      <c r="M189" s="17">
        <v>0</v>
      </c>
      <c r="N189" s="17"/>
      <c r="O189" s="29">
        <v>48152</v>
      </c>
      <c r="P189" s="17"/>
      <c r="Q189" s="102">
        <v>256</v>
      </c>
      <c r="R189" s="21">
        <v>110995</v>
      </c>
      <c r="S189" s="21">
        <v>205</v>
      </c>
      <c r="T189" s="103">
        <v>110790</v>
      </c>
      <c r="U189" s="6">
        <v>161</v>
      </c>
      <c r="V189" s="103">
        <v>4</v>
      </c>
      <c r="W189" s="6">
        <v>3</v>
      </c>
      <c r="X189" s="104">
        <v>1</v>
      </c>
      <c r="Y189" s="104">
        <v>3</v>
      </c>
    </row>
    <row r="190" spans="1:25" customFormat="1" x14ac:dyDescent="0.25">
      <c r="A190" s="2"/>
      <c r="B190" s="24" t="s">
        <v>342</v>
      </c>
      <c r="C190" s="24" t="s">
        <v>182</v>
      </c>
      <c r="D190" s="11" t="s">
        <v>527</v>
      </c>
      <c r="E190" s="12" t="s">
        <v>325</v>
      </c>
      <c r="F190" s="12" t="s">
        <v>338</v>
      </c>
      <c r="G190" s="12" t="s">
        <v>349</v>
      </c>
      <c r="H190" s="12" t="s">
        <v>339</v>
      </c>
      <c r="I190" s="97" t="s">
        <v>340</v>
      </c>
      <c r="J190" s="60" t="s">
        <v>346</v>
      </c>
      <c r="K190" s="10">
        <v>79195</v>
      </c>
      <c r="L190" s="29">
        <v>0</v>
      </c>
      <c r="M190" s="17">
        <v>0.627546654949934</v>
      </c>
      <c r="N190" s="17"/>
      <c r="O190" s="29">
        <v>291060</v>
      </c>
      <c r="P190" s="17"/>
      <c r="Q190" s="102">
        <v>27</v>
      </c>
      <c r="R190" s="21">
        <v>646222</v>
      </c>
      <c r="S190" s="21">
        <v>57070</v>
      </c>
      <c r="T190" s="103">
        <v>589152</v>
      </c>
      <c r="U190" s="6">
        <v>28</v>
      </c>
      <c r="V190" s="103">
        <v>1</v>
      </c>
      <c r="W190" s="6">
        <v>1</v>
      </c>
      <c r="X190" s="104">
        <v>0</v>
      </c>
      <c r="Y190" s="104">
        <v>1</v>
      </c>
    </row>
    <row r="191" spans="1:25" customFormat="1" x14ac:dyDescent="0.25">
      <c r="A191" s="2"/>
      <c r="B191" s="24" t="s">
        <v>350</v>
      </c>
      <c r="C191" s="24" t="s">
        <v>183</v>
      </c>
      <c r="D191" s="11" t="s">
        <v>528</v>
      </c>
      <c r="E191" s="12" t="s">
        <v>325</v>
      </c>
      <c r="F191" s="12" t="s">
        <v>338</v>
      </c>
      <c r="G191" s="12" t="s">
        <v>349</v>
      </c>
      <c r="H191" s="12" t="s">
        <v>339</v>
      </c>
      <c r="I191" s="97" t="s">
        <v>340</v>
      </c>
      <c r="J191" s="60" t="s">
        <v>341</v>
      </c>
      <c r="K191" s="10">
        <v>12196</v>
      </c>
      <c r="L191" s="29">
        <v>0</v>
      </c>
      <c r="M191" s="17">
        <v>0.10039370078740201</v>
      </c>
      <c r="N191" s="17"/>
      <c r="O191" s="29">
        <v>160560</v>
      </c>
      <c r="P191" s="17"/>
      <c r="Q191" s="102">
        <v>166</v>
      </c>
      <c r="R191" s="21">
        <v>235576</v>
      </c>
      <c r="S191" s="21">
        <v>296</v>
      </c>
      <c r="T191" s="103">
        <v>235280</v>
      </c>
      <c r="U191" s="6">
        <v>89</v>
      </c>
      <c r="V191" s="103">
        <v>3</v>
      </c>
      <c r="W191" s="6">
        <v>2</v>
      </c>
      <c r="X191" s="104">
        <v>1</v>
      </c>
      <c r="Y191" s="104">
        <v>2</v>
      </c>
    </row>
    <row r="192" spans="1:25" customFormat="1" x14ac:dyDescent="0.25">
      <c r="A192" s="2"/>
      <c r="B192" s="24" t="s">
        <v>342</v>
      </c>
      <c r="C192" s="24" t="s">
        <v>184</v>
      </c>
      <c r="D192" s="11" t="s">
        <v>529</v>
      </c>
      <c r="E192" s="12" t="s">
        <v>325</v>
      </c>
      <c r="F192" s="12" t="s">
        <v>338</v>
      </c>
      <c r="G192" s="12" t="s">
        <v>326</v>
      </c>
      <c r="H192" s="12" t="s">
        <v>339</v>
      </c>
      <c r="I192" s="97" t="s">
        <v>340</v>
      </c>
      <c r="J192" s="60" t="s">
        <v>425</v>
      </c>
      <c r="K192" s="10">
        <v>56251</v>
      </c>
      <c r="L192" s="29">
        <v>0</v>
      </c>
      <c r="M192" s="17">
        <v>0.353401573162473</v>
      </c>
      <c r="N192" s="17"/>
      <c r="O192" s="29">
        <v>197597</v>
      </c>
      <c r="P192" s="17"/>
      <c r="Q192" s="102">
        <v>42</v>
      </c>
      <c r="R192" s="21">
        <v>406008</v>
      </c>
      <c r="S192" s="21">
        <v>50784</v>
      </c>
      <c r="T192" s="103">
        <v>355224</v>
      </c>
      <c r="U192" s="6">
        <v>59</v>
      </c>
      <c r="V192" s="103">
        <v>1</v>
      </c>
      <c r="W192" s="6">
        <v>1</v>
      </c>
      <c r="X192" s="104">
        <v>0</v>
      </c>
      <c r="Y192" s="104">
        <v>1</v>
      </c>
    </row>
    <row r="193" spans="1:25" customFormat="1" x14ac:dyDescent="0.25">
      <c r="A193" s="2"/>
      <c r="B193" s="24" t="s">
        <v>344</v>
      </c>
      <c r="C193" s="24" t="s">
        <v>185</v>
      </c>
      <c r="D193" s="11" t="s">
        <v>530</v>
      </c>
      <c r="E193" s="12" t="s">
        <v>325</v>
      </c>
      <c r="F193" s="12" t="s">
        <v>338</v>
      </c>
      <c r="G193" s="12" t="s">
        <v>326</v>
      </c>
      <c r="H193" s="12" t="s">
        <v>339</v>
      </c>
      <c r="I193" s="97" t="s">
        <v>340</v>
      </c>
      <c r="J193" s="60" t="s">
        <v>346</v>
      </c>
      <c r="K193" s="10">
        <v>10340</v>
      </c>
      <c r="L193" s="29">
        <v>0</v>
      </c>
      <c r="M193" s="17">
        <v>0.37329339247652504</v>
      </c>
      <c r="N193" s="17"/>
      <c r="O193" s="29">
        <v>70016</v>
      </c>
      <c r="P193" s="17"/>
      <c r="Q193" s="102">
        <v>179</v>
      </c>
      <c r="R193" s="21">
        <v>134787</v>
      </c>
      <c r="S193" s="21">
        <v>3321</v>
      </c>
      <c r="T193" s="103">
        <v>131466</v>
      </c>
      <c r="U193" s="6">
        <v>142</v>
      </c>
      <c r="V193" s="103">
        <v>3</v>
      </c>
      <c r="W193" s="6">
        <v>3</v>
      </c>
      <c r="X193" s="104">
        <v>0</v>
      </c>
      <c r="Y193" s="104">
        <v>3</v>
      </c>
    </row>
    <row r="194" spans="1:25" customFormat="1" x14ac:dyDescent="0.25">
      <c r="A194" s="2"/>
      <c r="B194" s="24" t="s">
        <v>342</v>
      </c>
      <c r="C194" s="24" t="s">
        <v>186</v>
      </c>
      <c r="D194" s="11" t="s">
        <v>531</v>
      </c>
      <c r="E194" s="12" t="s">
        <v>325</v>
      </c>
      <c r="F194" s="12" t="s">
        <v>338</v>
      </c>
      <c r="G194" s="12" t="s">
        <v>349</v>
      </c>
      <c r="H194" s="12" t="s">
        <v>339</v>
      </c>
      <c r="I194" s="97" t="s">
        <v>340</v>
      </c>
      <c r="J194" s="60" t="s">
        <v>341</v>
      </c>
      <c r="K194" s="10">
        <v>14761</v>
      </c>
      <c r="L194" s="29">
        <v>0</v>
      </c>
      <c r="M194" s="17">
        <v>0.80874413664926104</v>
      </c>
      <c r="N194" s="17"/>
      <c r="O194" s="29">
        <v>59390</v>
      </c>
      <c r="P194" s="17"/>
      <c r="Q194" s="102">
        <v>145</v>
      </c>
      <c r="R194" s="21">
        <v>123613</v>
      </c>
      <c r="S194" s="21">
        <v>4739</v>
      </c>
      <c r="T194" s="103">
        <v>118874</v>
      </c>
      <c r="U194" s="6">
        <v>157</v>
      </c>
      <c r="V194" s="103">
        <v>3</v>
      </c>
      <c r="W194" s="6">
        <v>3</v>
      </c>
      <c r="X194" s="104">
        <v>0</v>
      </c>
      <c r="Y194" s="104">
        <v>3</v>
      </c>
    </row>
    <row r="195" spans="1:25" customFormat="1" x14ac:dyDescent="0.25">
      <c r="A195" s="2"/>
      <c r="B195" s="24" t="s">
        <v>344</v>
      </c>
      <c r="C195" s="24" t="s">
        <v>187</v>
      </c>
      <c r="D195" s="11" t="s">
        <v>532</v>
      </c>
      <c r="E195" s="12" t="s">
        <v>325</v>
      </c>
      <c r="F195" s="12" t="s">
        <v>338</v>
      </c>
      <c r="G195" s="12" t="s">
        <v>326</v>
      </c>
      <c r="H195" s="12" t="s">
        <v>339</v>
      </c>
      <c r="I195" s="97" t="s">
        <v>340</v>
      </c>
      <c r="J195" s="60" t="s">
        <v>346</v>
      </c>
      <c r="K195" s="10">
        <v>49620</v>
      </c>
      <c r="L195" s="29">
        <v>0</v>
      </c>
      <c r="M195" s="17">
        <v>0.51328537768670801</v>
      </c>
      <c r="N195" s="17"/>
      <c r="O195" s="29">
        <v>282608</v>
      </c>
      <c r="P195" s="17"/>
      <c r="Q195" s="102">
        <v>51</v>
      </c>
      <c r="R195" s="21">
        <v>528426</v>
      </c>
      <c r="S195" s="21">
        <v>27280</v>
      </c>
      <c r="T195" s="103">
        <v>501146</v>
      </c>
      <c r="U195" s="6">
        <v>37</v>
      </c>
      <c r="V195" s="103">
        <v>1</v>
      </c>
      <c r="W195" s="6">
        <v>1</v>
      </c>
      <c r="X195" s="104">
        <v>0</v>
      </c>
      <c r="Y195" s="104">
        <v>1</v>
      </c>
    </row>
    <row r="196" spans="1:25" customFormat="1" ht="34.5" x14ac:dyDescent="0.25">
      <c r="A196" s="2"/>
      <c r="B196" s="24" t="s">
        <v>342</v>
      </c>
      <c r="C196" s="24" t="s">
        <v>188</v>
      </c>
      <c r="D196" s="11" t="s">
        <v>533</v>
      </c>
      <c r="E196" s="12" t="s">
        <v>325</v>
      </c>
      <c r="F196" s="12" t="s">
        <v>338</v>
      </c>
      <c r="G196" s="12" t="s">
        <v>326</v>
      </c>
      <c r="H196" s="12" t="s">
        <v>339</v>
      </c>
      <c r="I196" s="97" t="s">
        <v>534</v>
      </c>
      <c r="J196" s="60" t="s">
        <v>341</v>
      </c>
      <c r="K196" s="10">
        <v>82285</v>
      </c>
      <c r="L196" s="29">
        <v>0</v>
      </c>
      <c r="M196" s="17">
        <v>0.50766634610150407</v>
      </c>
      <c r="N196" s="17"/>
      <c r="O196" s="29">
        <v>259243</v>
      </c>
      <c r="P196" s="17"/>
      <c r="Q196" s="102">
        <v>25</v>
      </c>
      <c r="R196" s="21">
        <v>459676</v>
      </c>
      <c r="S196" s="21">
        <v>38953</v>
      </c>
      <c r="T196" s="103">
        <v>420723</v>
      </c>
      <c r="U196" s="6">
        <v>47</v>
      </c>
      <c r="V196" s="103">
        <v>1</v>
      </c>
      <c r="W196" s="6">
        <v>1</v>
      </c>
      <c r="X196" s="104">
        <v>0</v>
      </c>
      <c r="Y196" s="104">
        <v>1</v>
      </c>
    </row>
    <row r="197" spans="1:25" customFormat="1" x14ac:dyDescent="0.25">
      <c r="A197" s="2"/>
      <c r="B197" s="24" t="s">
        <v>347</v>
      </c>
      <c r="C197" s="24" t="s">
        <v>189</v>
      </c>
      <c r="D197" s="11" t="s">
        <v>535</v>
      </c>
      <c r="E197" s="12" t="s">
        <v>325</v>
      </c>
      <c r="F197" s="12" t="s">
        <v>338</v>
      </c>
      <c r="G197" s="12" t="s">
        <v>349</v>
      </c>
      <c r="H197" s="12" t="s">
        <v>339</v>
      </c>
      <c r="I197" s="97" t="s">
        <v>340</v>
      </c>
      <c r="J197" s="60" t="s">
        <v>346</v>
      </c>
      <c r="K197" s="10">
        <v>25199</v>
      </c>
      <c r="L197" s="29">
        <v>0</v>
      </c>
      <c r="M197" s="17">
        <v>0.33345826726250505</v>
      </c>
      <c r="N197" s="17"/>
      <c r="O197" s="29">
        <v>146452</v>
      </c>
      <c r="P197" s="17"/>
      <c r="Q197" s="102">
        <v>98</v>
      </c>
      <c r="R197" s="21">
        <v>256290</v>
      </c>
      <c r="S197" s="21">
        <v>17417</v>
      </c>
      <c r="T197" s="103">
        <v>238873</v>
      </c>
      <c r="U197" s="6">
        <v>87</v>
      </c>
      <c r="V197" s="103">
        <v>2</v>
      </c>
      <c r="W197" s="6">
        <v>2</v>
      </c>
      <c r="X197" s="104">
        <v>0</v>
      </c>
      <c r="Y197" s="104">
        <v>2</v>
      </c>
    </row>
    <row r="198" spans="1:25" customFormat="1" x14ac:dyDescent="0.25">
      <c r="A198" s="2"/>
      <c r="B198" s="24" t="s">
        <v>350</v>
      </c>
      <c r="C198" s="24" t="s">
        <v>190</v>
      </c>
      <c r="D198" s="11" t="s">
        <v>536</v>
      </c>
      <c r="E198" s="12" t="s">
        <v>325</v>
      </c>
      <c r="F198" s="12" t="s">
        <v>338</v>
      </c>
      <c r="G198" s="12" t="s">
        <v>349</v>
      </c>
      <c r="H198" s="12" t="s">
        <v>339</v>
      </c>
      <c r="I198" s="97" t="s">
        <v>340</v>
      </c>
      <c r="J198" s="60" t="s">
        <v>346</v>
      </c>
      <c r="K198" s="10">
        <v>59923</v>
      </c>
      <c r="L198" s="29">
        <v>0</v>
      </c>
      <c r="M198" s="17">
        <v>0.59015686124108302</v>
      </c>
      <c r="N198" s="17"/>
      <c r="O198" s="29">
        <v>152841</v>
      </c>
      <c r="P198" s="17"/>
      <c r="Q198" s="102">
        <v>39</v>
      </c>
      <c r="R198" s="21">
        <v>411603</v>
      </c>
      <c r="S198" s="21">
        <v>26794</v>
      </c>
      <c r="T198" s="103">
        <v>384809</v>
      </c>
      <c r="U198" s="6">
        <v>55</v>
      </c>
      <c r="V198" s="103">
        <v>1</v>
      </c>
      <c r="W198" s="6">
        <v>1</v>
      </c>
      <c r="X198" s="104">
        <v>0</v>
      </c>
      <c r="Y198" s="104">
        <v>1</v>
      </c>
    </row>
    <row r="199" spans="1:25" customFormat="1" x14ac:dyDescent="0.25">
      <c r="A199" s="2"/>
      <c r="B199" s="24" t="s">
        <v>344</v>
      </c>
      <c r="C199" s="24" t="s">
        <v>191</v>
      </c>
      <c r="D199" s="11" t="s">
        <v>537</v>
      </c>
      <c r="E199" s="12" t="s">
        <v>325</v>
      </c>
      <c r="F199" s="12" t="s">
        <v>338</v>
      </c>
      <c r="G199" s="12" t="s">
        <v>326</v>
      </c>
      <c r="H199" s="12" t="s">
        <v>339</v>
      </c>
      <c r="I199" s="97" t="s">
        <v>340</v>
      </c>
      <c r="J199" s="60" t="s">
        <v>346</v>
      </c>
      <c r="K199" s="10">
        <v>287418</v>
      </c>
      <c r="L199" s="29">
        <v>0</v>
      </c>
      <c r="M199" s="17">
        <v>0.56113875069098995</v>
      </c>
      <c r="N199" s="17"/>
      <c r="O199" s="29">
        <v>1120898</v>
      </c>
      <c r="P199" s="17"/>
      <c r="Q199" s="102">
        <v>5</v>
      </c>
      <c r="R199" s="21">
        <v>2161687</v>
      </c>
      <c r="S199" s="21">
        <v>175512</v>
      </c>
      <c r="T199" s="103">
        <v>1986175</v>
      </c>
      <c r="U199" s="6">
        <v>8</v>
      </c>
      <c r="V199" s="103">
        <v>1</v>
      </c>
      <c r="W199" s="6">
        <v>1</v>
      </c>
      <c r="X199" s="104">
        <v>0</v>
      </c>
      <c r="Y199" s="104">
        <v>1</v>
      </c>
    </row>
    <row r="200" spans="1:25" customFormat="1" x14ac:dyDescent="0.25">
      <c r="A200" s="2"/>
      <c r="B200" s="24" t="s">
        <v>342</v>
      </c>
      <c r="C200" s="24" t="s">
        <v>192</v>
      </c>
      <c r="D200" s="11" t="s">
        <v>538</v>
      </c>
      <c r="E200" s="12" t="s">
        <v>325</v>
      </c>
      <c r="F200" s="12" t="s">
        <v>338</v>
      </c>
      <c r="G200" s="12" t="s">
        <v>349</v>
      </c>
      <c r="H200" s="12" t="s">
        <v>339</v>
      </c>
      <c r="I200" s="97" t="s">
        <v>340</v>
      </c>
      <c r="J200" s="60" t="s">
        <v>341</v>
      </c>
      <c r="K200" s="10">
        <v>4676</v>
      </c>
      <c r="L200" s="29">
        <v>0</v>
      </c>
      <c r="M200" s="17">
        <v>0.94063352213132001</v>
      </c>
      <c r="N200" s="17"/>
      <c r="O200" s="29">
        <v>16512</v>
      </c>
      <c r="P200" s="17"/>
      <c r="Q200" s="102">
        <v>234</v>
      </c>
      <c r="R200" s="21">
        <v>31761</v>
      </c>
      <c r="S200" s="21">
        <v>3023</v>
      </c>
      <c r="T200" s="103">
        <v>28738</v>
      </c>
      <c r="U200" s="6">
        <v>249</v>
      </c>
      <c r="V200" s="103">
        <v>4</v>
      </c>
      <c r="W200" s="6">
        <v>4</v>
      </c>
      <c r="X200" s="104">
        <v>0</v>
      </c>
      <c r="Y200" s="104">
        <v>4</v>
      </c>
    </row>
    <row r="201" spans="1:25" customFormat="1" x14ac:dyDescent="0.25">
      <c r="A201" s="2"/>
      <c r="B201" s="24" t="s">
        <v>344</v>
      </c>
      <c r="C201" s="24" t="s">
        <v>193</v>
      </c>
      <c r="D201" s="11" t="s">
        <v>539</v>
      </c>
      <c r="E201" s="12" t="s">
        <v>325</v>
      </c>
      <c r="F201" s="12" t="s">
        <v>338</v>
      </c>
      <c r="G201" s="12" t="s">
        <v>349</v>
      </c>
      <c r="H201" s="12" t="s">
        <v>339</v>
      </c>
      <c r="I201" s="97" t="s">
        <v>340</v>
      </c>
      <c r="J201" s="60" t="s">
        <v>346</v>
      </c>
      <c r="K201" s="10">
        <v>5393</v>
      </c>
      <c r="L201" s="29">
        <v>0</v>
      </c>
      <c r="M201" s="17">
        <v>0.88199449066473812</v>
      </c>
      <c r="N201" s="17"/>
      <c r="O201" s="29">
        <v>47586</v>
      </c>
      <c r="P201" s="17"/>
      <c r="Q201" s="102">
        <v>227</v>
      </c>
      <c r="R201" s="21">
        <v>87318</v>
      </c>
      <c r="S201" s="21">
        <v>2999</v>
      </c>
      <c r="T201" s="103">
        <v>84319</v>
      </c>
      <c r="U201" s="6">
        <v>185</v>
      </c>
      <c r="V201" s="103">
        <v>4</v>
      </c>
      <c r="W201" s="6">
        <v>3</v>
      </c>
      <c r="X201" s="104">
        <v>1</v>
      </c>
      <c r="Y201" s="104">
        <v>3</v>
      </c>
    </row>
    <row r="202" spans="1:25" customFormat="1" x14ac:dyDescent="0.25">
      <c r="A202" s="2"/>
      <c r="B202" s="24" t="s">
        <v>342</v>
      </c>
      <c r="C202" s="24" t="s">
        <v>194</v>
      </c>
      <c r="D202" s="11" t="s">
        <v>540</v>
      </c>
      <c r="E202" s="12" t="s">
        <v>325</v>
      </c>
      <c r="F202" s="12" t="s">
        <v>338</v>
      </c>
      <c r="G202" s="12" t="s">
        <v>326</v>
      </c>
      <c r="H202" s="12" t="s">
        <v>339</v>
      </c>
      <c r="I202" s="97" t="s">
        <v>340</v>
      </c>
      <c r="J202" s="60" t="s">
        <v>341</v>
      </c>
      <c r="K202" s="10">
        <v>35997</v>
      </c>
      <c r="L202" s="29">
        <v>0</v>
      </c>
      <c r="M202" s="17">
        <v>0.66138165345413402</v>
      </c>
      <c r="N202" s="17"/>
      <c r="O202" s="29">
        <v>138770</v>
      </c>
      <c r="P202" s="17"/>
      <c r="Q202" s="102">
        <v>68</v>
      </c>
      <c r="R202" s="21">
        <v>267477</v>
      </c>
      <c r="S202" s="21">
        <v>20744</v>
      </c>
      <c r="T202" s="103">
        <v>246733</v>
      </c>
      <c r="U202" s="6">
        <v>84</v>
      </c>
      <c r="V202" s="103">
        <v>2</v>
      </c>
      <c r="W202" s="6">
        <v>2</v>
      </c>
      <c r="X202" s="104">
        <v>0</v>
      </c>
      <c r="Y202" s="104">
        <v>2</v>
      </c>
    </row>
    <row r="203" spans="1:25" customFormat="1" x14ac:dyDescent="0.25">
      <c r="A203" s="2"/>
      <c r="B203" s="24" t="s">
        <v>342</v>
      </c>
      <c r="C203" s="24" t="s">
        <v>195</v>
      </c>
      <c r="D203" s="11" t="s">
        <v>541</v>
      </c>
      <c r="E203" s="12" t="s">
        <v>325</v>
      </c>
      <c r="F203" s="12" t="s">
        <v>338</v>
      </c>
      <c r="G203" s="12" t="s">
        <v>326</v>
      </c>
      <c r="H203" s="12" t="s">
        <v>339</v>
      </c>
      <c r="I203" s="97" t="s">
        <v>340</v>
      </c>
      <c r="J203" s="60" t="s">
        <v>341</v>
      </c>
      <c r="K203" s="10">
        <v>2989</v>
      </c>
      <c r="L203" s="29">
        <v>0</v>
      </c>
      <c r="M203" s="17">
        <v>0</v>
      </c>
      <c r="N203" s="17"/>
      <c r="O203" s="29">
        <v>14381</v>
      </c>
      <c r="P203" s="17"/>
      <c r="Q203" s="102">
        <v>246</v>
      </c>
      <c r="R203" s="21">
        <v>39121</v>
      </c>
      <c r="S203" s="21">
        <v>1</v>
      </c>
      <c r="T203" s="103">
        <v>39120</v>
      </c>
      <c r="U203" s="6">
        <v>241</v>
      </c>
      <c r="V203" s="103">
        <v>4</v>
      </c>
      <c r="W203" s="6">
        <v>4</v>
      </c>
      <c r="X203" s="104">
        <v>0</v>
      </c>
      <c r="Y203" s="104">
        <v>4</v>
      </c>
    </row>
    <row r="204" spans="1:25" customFormat="1" x14ac:dyDescent="0.25">
      <c r="A204" s="2"/>
      <c r="B204" s="24" t="s">
        <v>350</v>
      </c>
      <c r="C204" s="24" t="s">
        <v>196</v>
      </c>
      <c r="D204" s="11" t="s">
        <v>542</v>
      </c>
      <c r="E204" s="12" t="s">
        <v>325</v>
      </c>
      <c r="F204" s="12" t="s">
        <v>338</v>
      </c>
      <c r="G204" s="12" t="s">
        <v>349</v>
      </c>
      <c r="H204" s="12" t="s">
        <v>339</v>
      </c>
      <c r="I204" s="97" t="s">
        <v>340</v>
      </c>
      <c r="J204" s="60" t="s">
        <v>346</v>
      </c>
      <c r="K204" s="10">
        <v>9085</v>
      </c>
      <c r="L204" s="29">
        <v>0</v>
      </c>
      <c r="M204" s="17">
        <v>0.65858299774306306</v>
      </c>
      <c r="N204" s="17"/>
      <c r="O204" s="29">
        <v>58891</v>
      </c>
      <c r="P204" s="17"/>
      <c r="Q204" s="102">
        <v>190</v>
      </c>
      <c r="R204" s="21">
        <v>109839</v>
      </c>
      <c r="S204" s="21">
        <v>5150</v>
      </c>
      <c r="T204" s="103">
        <v>104689</v>
      </c>
      <c r="U204" s="6">
        <v>167</v>
      </c>
      <c r="V204" s="103">
        <v>3</v>
      </c>
      <c r="W204" s="6">
        <v>3</v>
      </c>
      <c r="X204" s="104">
        <v>0</v>
      </c>
      <c r="Y204" s="104">
        <v>3</v>
      </c>
    </row>
    <row r="205" spans="1:25" customFormat="1" x14ac:dyDescent="0.25">
      <c r="A205" s="2"/>
      <c r="B205" s="24" t="s">
        <v>342</v>
      </c>
      <c r="C205" s="24" t="s">
        <v>197</v>
      </c>
      <c r="D205" s="11" t="s">
        <v>543</v>
      </c>
      <c r="E205" s="12" t="s">
        <v>325</v>
      </c>
      <c r="F205" s="12" t="s">
        <v>338</v>
      </c>
      <c r="G205" s="12" t="s">
        <v>326</v>
      </c>
      <c r="H205" s="12" t="s">
        <v>339</v>
      </c>
      <c r="I205" s="97" t="s">
        <v>340</v>
      </c>
      <c r="J205" s="60" t="s">
        <v>341</v>
      </c>
      <c r="K205" s="10">
        <v>6011</v>
      </c>
      <c r="L205" s="29">
        <v>0</v>
      </c>
      <c r="M205" s="17">
        <v>0.75032133676092605</v>
      </c>
      <c r="N205" s="17"/>
      <c r="O205" s="29">
        <v>21031</v>
      </c>
      <c r="P205" s="17"/>
      <c r="Q205" s="102">
        <v>224</v>
      </c>
      <c r="R205" s="21">
        <v>45511</v>
      </c>
      <c r="S205" s="21">
        <v>2802</v>
      </c>
      <c r="T205" s="103">
        <v>42709</v>
      </c>
      <c r="U205" s="6">
        <v>237</v>
      </c>
      <c r="V205" s="103">
        <v>4</v>
      </c>
      <c r="W205" s="6">
        <v>4</v>
      </c>
      <c r="X205" s="104">
        <v>0</v>
      </c>
      <c r="Y205" s="104">
        <v>4</v>
      </c>
    </row>
    <row r="206" spans="1:25" customFormat="1" x14ac:dyDescent="0.25">
      <c r="A206" s="2"/>
      <c r="B206" s="24" t="s">
        <v>342</v>
      </c>
      <c r="C206" s="24" t="s">
        <v>198</v>
      </c>
      <c r="D206" s="11" t="s">
        <v>544</v>
      </c>
      <c r="E206" s="12" t="s">
        <v>325</v>
      </c>
      <c r="F206" s="12" t="s">
        <v>338</v>
      </c>
      <c r="G206" s="12" t="s">
        <v>349</v>
      </c>
      <c r="H206" s="12" t="s">
        <v>339</v>
      </c>
      <c r="I206" s="97" t="s">
        <v>340</v>
      </c>
      <c r="J206" s="60" t="s">
        <v>341</v>
      </c>
      <c r="K206" s="10">
        <v>9450</v>
      </c>
      <c r="L206" s="29">
        <v>0</v>
      </c>
      <c r="M206" s="17">
        <v>0.57991681521093308</v>
      </c>
      <c r="N206" s="17"/>
      <c r="O206" s="29">
        <v>37313</v>
      </c>
      <c r="P206" s="17"/>
      <c r="Q206" s="102">
        <v>187</v>
      </c>
      <c r="R206" s="21">
        <v>63081</v>
      </c>
      <c r="S206" s="21">
        <v>6932</v>
      </c>
      <c r="T206" s="103">
        <v>56149</v>
      </c>
      <c r="U206" s="6">
        <v>217</v>
      </c>
      <c r="V206" s="103">
        <v>3</v>
      </c>
      <c r="W206" s="6">
        <v>4</v>
      </c>
      <c r="X206" s="104">
        <v>-1</v>
      </c>
      <c r="Y206" s="104">
        <v>3</v>
      </c>
    </row>
    <row r="207" spans="1:25" customFormat="1" x14ac:dyDescent="0.25">
      <c r="A207" s="2"/>
      <c r="B207" s="24" t="s">
        <v>342</v>
      </c>
      <c r="C207" s="24" t="s">
        <v>199</v>
      </c>
      <c r="D207" s="11" t="s">
        <v>545</v>
      </c>
      <c r="E207" s="12" t="s">
        <v>325</v>
      </c>
      <c r="F207" s="12" t="s">
        <v>338</v>
      </c>
      <c r="G207" s="12" t="s">
        <v>349</v>
      </c>
      <c r="H207" s="12" t="s">
        <v>339</v>
      </c>
      <c r="I207" s="97" t="s">
        <v>340</v>
      </c>
      <c r="J207" s="60" t="s">
        <v>341</v>
      </c>
      <c r="K207" s="10">
        <v>14904</v>
      </c>
      <c r="L207" s="29">
        <v>0</v>
      </c>
      <c r="M207" s="17">
        <v>0.88227020766112407</v>
      </c>
      <c r="N207" s="17"/>
      <c r="O207" s="29">
        <v>52485</v>
      </c>
      <c r="P207" s="17"/>
      <c r="Q207" s="102">
        <v>143</v>
      </c>
      <c r="R207" s="21">
        <v>110196</v>
      </c>
      <c r="S207" s="21">
        <v>8329</v>
      </c>
      <c r="T207" s="103">
        <v>101867</v>
      </c>
      <c r="U207" s="6">
        <v>172</v>
      </c>
      <c r="V207" s="103">
        <v>3</v>
      </c>
      <c r="W207" s="6">
        <v>3</v>
      </c>
      <c r="X207" s="104">
        <v>0</v>
      </c>
      <c r="Y207" s="104">
        <v>3</v>
      </c>
    </row>
    <row r="208" spans="1:25" customFormat="1" x14ac:dyDescent="0.25">
      <c r="A208" s="2"/>
      <c r="B208" s="24" t="s">
        <v>342</v>
      </c>
      <c r="C208" s="24" t="s">
        <v>200</v>
      </c>
      <c r="D208" s="11" t="s">
        <v>546</v>
      </c>
      <c r="E208" s="12" t="s">
        <v>325</v>
      </c>
      <c r="F208" s="12" t="s">
        <v>338</v>
      </c>
      <c r="G208" s="12" t="s">
        <v>326</v>
      </c>
      <c r="H208" s="12" t="s">
        <v>339</v>
      </c>
      <c r="I208" s="97" t="s">
        <v>340</v>
      </c>
      <c r="J208" s="60" t="s">
        <v>341</v>
      </c>
      <c r="K208" s="10">
        <v>2597</v>
      </c>
      <c r="L208" s="29">
        <v>0</v>
      </c>
      <c r="M208" s="17">
        <v>0.74790759959825903</v>
      </c>
      <c r="N208" s="17"/>
      <c r="O208" s="29">
        <v>13909</v>
      </c>
      <c r="P208" s="17"/>
      <c r="Q208" s="102">
        <v>247</v>
      </c>
      <c r="R208" s="21">
        <v>28088</v>
      </c>
      <c r="S208" s="21">
        <v>1146</v>
      </c>
      <c r="T208" s="103">
        <v>26942</v>
      </c>
      <c r="U208" s="6">
        <v>252</v>
      </c>
      <c r="V208" s="103">
        <v>4</v>
      </c>
      <c r="W208" s="6">
        <v>4</v>
      </c>
      <c r="X208" s="104">
        <v>0</v>
      </c>
      <c r="Y208" s="104">
        <v>4</v>
      </c>
    </row>
    <row r="209" spans="1:25" customFormat="1" x14ac:dyDescent="0.25">
      <c r="A209" s="2"/>
      <c r="B209" s="24" t="s">
        <v>342</v>
      </c>
      <c r="C209" s="24" t="s">
        <v>201</v>
      </c>
      <c r="D209" s="11" t="s">
        <v>547</v>
      </c>
      <c r="E209" s="12" t="s">
        <v>325</v>
      </c>
      <c r="F209" s="12" t="s">
        <v>338</v>
      </c>
      <c r="G209" s="12" t="s">
        <v>326</v>
      </c>
      <c r="H209" s="12" t="s">
        <v>339</v>
      </c>
      <c r="I209" s="97" t="s">
        <v>340</v>
      </c>
      <c r="J209" s="60" t="s">
        <v>425</v>
      </c>
      <c r="K209" s="10">
        <v>60455</v>
      </c>
      <c r="L209" s="29">
        <v>0</v>
      </c>
      <c r="M209" s="17">
        <v>0.47149032964210802</v>
      </c>
      <c r="N209" s="17"/>
      <c r="O209" s="29">
        <v>307348</v>
      </c>
      <c r="P209" s="17"/>
      <c r="Q209" s="102">
        <v>38</v>
      </c>
      <c r="R209" s="21">
        <v>538960</v>
      </c>
      <c r="S209" s="21">
        <v>38806</v>
      </c>
      <c r="T209" s="103">
        <v>500154</v>
      </c>
      <c r="U209" s="6">
        <v>38</v>
      </c>
      <c r="V209" s="103">
        <v>1</v>
      </c>
      <c r="W209" s="6">
        <v>1</v>
      </c>
      <c r="X209" s="104">
        <v>0</v>
      </c>
      <c r="Y209" s="104">
        <v>1</v>
      </c>
    </row>
    <row r="210" spans="1:25" customFormat="1" x14ac:dyDescent="0.25">
      <c r="A210" s="2"/>
      <c r="B210" s="24" t="s">
        <v>355</v>
      </c>
      <c r="C210" s="24" t="s">
        <v>202</v>
      </c>
      <c r="D210" s="11" t="s">
        <v>548</v>
      </c>
      <c r="E210" s="12" t="s">
        <v>325</v>
      </c>
      <c r="F210" s="12" t="s">
        <v>338</v>
      </c>
      <c r="G210" s="12" t="s">
        <v>349</v>
      </c>
      <c r="H210" s="12" t="s">
        <v>339</v>
      </c>
      <c r="I210" s="97" t="s">
        <v>340</v>
      </c>
      <c r="J210" s="60" t="s">
        <v>346</v>
      </c>
      <c r="K210" s="10">
        <v>6479</v>
      </c>
      <c r="L210" s="29">
        <v>0</v>
      </c>
      <c r="M210" s="17">
        <v>0.31008680035917402</v>
      </c>
      <c r="N210" s="17"/>
      <c r="O210" s="29">
        <v>31101</v>
      </c>
      <c r="P210" s="17"/>
      <c r="Q210" s="102">
        <v>219</v>
      </c>
      <c r="R210" s="21">
        <v>68139</v>
      </c>
      <c r="S210" s="21">
        <v>2754</v>
      </c>
      <c r="T210" s="103">
        <v>65385</v>
      </c>
      <c r="U210" s="6">
        <v>206</v>
      </c>
      <c r="V210" s="103">
        <v>4</v>
      </c>
      <c r="W210" s="6">
        <v>4</v>
      </c>
      <c r="X210" s="104">
        <v>0</v>
      </c>
      <c r="Y210" s="104">
        <v>4</v>
      </c>
    </row>
    <row r="211" spans="1:25" customFormat="1" x14ac:dyDescent="0.25">
      <c r="A211" s="2"/>
      <c r="B211" s="24" t="s">
        <v>342</v>
      </c>
      <c r="C211" s="24" t="s">
        <v>203</v>
      </c>
      <c r="D211" s="11" t="s">
        <v>549</v>
      </c>
      <c r="E211" s="12" t="s">
        <v>325</v>
      </c>
      <c r="F211" s="12" t="s">
        <v>338</v>
      </c>
      <c r="G211" s="12" t="s">
        <v>326</v>
      </c>
      <c r="H211" s="12" t="s">
        <v>339</v>
      </c>
      <c r="I211" s="97" t="s">
        <v>340</v>
      </c>
      <c r="J211" s="60" t="s">
        <v>346</v>
      </c>
      <c r="K211" s="10">
        <v>16941</v>
      </c>
      <c r="L211" s="29">
        <v>0</v>
      </c>
      <c r="M211" s="17">
        <v>0.40747175100002903</v>
      </c>
      <c r="N211" s="17"/>
      <c r="O211" s="29">
        <v>126206</v>
      </c>
      <c r="P211" s="17"/>
      <c r="Q211" s="102">
        <v>130</v>
      </c>
      <c r="R211" s="21">
        <v>203498</v>
      </c>
      <c r="S211" s="21">
        <v>6562</v>
      </c>
      <c r="T211" s="103">
        <v>196936</v>
      </c>
      <c r="U211" s="6">
        <v>107</v>
      </c>
      <c r="V211" s="103">
        <v>3</v>
      </c>
      <c r="W211" s="6">
        <v>2</v>
      </c>
      <c r="X211" s="104">
        <v>1</v>
      </c>
      <c r="Y211" s="104">
        <v>2</v>
      </c>
    </row>
    <row r="212" spans="1:25" customFormat="1" x14ac:dyDescent="0.25">
      <c r="A212" s="2"/>
      <c r="B212" s="24" t="s">
        <v>342</v>
      </c>
      <c r="C212" s="24" t="s">
        <v>204</v>
      </c>
      <c r="D212" s="11" t="s">
        <v>550</v>
      </c>
      <c r="E212" s="12" t="s">
        <v>325</v>
      </c>
      <c r="F212" s="12" t="s">
        <v>338</v>
      </c>
      <c r="G212" s="12" t="s">
        <v>349</v>
      </c>
      <c r="H212" s="12" t="s">
        <v>339</v>
      </c>
      <c r="I212" s="97" t="s">
        <v>340</v>
      </c>
      <c r="J212" s="60" t="s">
        <v>346</v>
      </c>
      <c r="K212" s="10">
        <v>17329</v>
      </c>
      <c r="L212" s="29">
        <v>0</v>
      </c>
      <c r="M212" s="17">
        <v>0.43155854149402201</v>
      </c>
      <c r="N212" s="17"/>
      <c r="O212" s="29">
        <v>118635.111</v>
      </c>
      <c r="P212" s="17"/>
      <c r="Q212" s="102">
        <v>127</v>
      </c>
      <c r="R212" s="21">
        <v>219285</v>
      </c>
      <c r="S212" s="21">
        <v>8903</v>
      </c>
      <c r="T212" s="103">
        <v>210382</v>
      </c>
      <c r="U212" s="6">
        <v>98</v>
      </c>
      <c r="V212" s="103">
        <v>2</v>
      </c>
      <c r="W212" s="6">
        <v>2</v>
      </c>
      <c r="X212" s="104">
        <v>0</v>
      </c>
      <c r="Y212" s="104">
        <v>2</v>
      </c>
    </row>
    <row r="213" spans="1:25" customFormat="1" x14ac:dyDescent="0.25">
      <c r="A213" s="2"/>
      <c r="B213" s="24" t="s">
        <v>344</v>
      </c>
      <c r="C213" s="24" t="s">
        <v>205</v>
      </c>
      <c r="D213" s="11" t="s">
        <v>551</v>
      </c>
      <c r="E213" s="12" t="s">
        <v>325</v>
      </c>
      <c r="F213" s="12" t="s">
        <v>338</v>
      </c>
      <c r="G213" s="12" t="s">
        <v>349</v>
      </c>
      <c r="H213" s="12" t="s">
        <v>339</v>
      </c>
      <c r="I213" s="97" t="s">
        <v>340</v>
      </c>
      <c r="J213" s="60" t="s">
        <v>346</v>
      </c>
      <c r="K213" s="10">
        <v>44494</v>
      </c>
      <c r="L213" s="29">
        <v>0</v>
      </c>
      <c r="M213" s="17">
        <v>0.49575641201481302</v>
      </c>
      <c r="N213" s="17"/>
      <c r="O213" s="29">
        <v>278177</v>
      </c>
      <c r="P213" s="17"/>
      <c r="Q213" s="102">
        <v>56</v>
      </c>
      <c r="R213" s="21">
        <v>472900</v>
      </c>
      <c r="S213" s="21">
        <v>17617</v>
      </c>
      <c r="T213" s="103">
        <v>455283</v>
      </c>
      <c r="U213" s="6">
        <v>39</v>
      </c>
      <c r="V213" s="103">
        <v>1</v>
      </c>
      <c r="W213" s="6">
        <v>1</v>
      </c>
      <c r="X213" s="104">
        <v>0</v>
      </c>
      <c r="Y213" s="104">
        <v>1</v>
      </c>
    </row>
    <row r="214" spans="1:25" customFormat="1" x14ac:dyDescent="0.25">
      <c r="A214" s="2"/>
      <c r="B214" s="24" t="s">
        <v>342</v>
      </c>
      <c r="C214" s="24" t="s">
        <v>206</v>
      </c>
      <c r="D214" s="11" t="s">
        <v>552</v>
      </c>
      <c r="E214" s="12" t="s">
        <v>325</v>
      </c>
      <c r="F214" s="12" t="s">
        <v>338</v>
      </c>
      <c r="G214" s="12" t="s">
        <v>349</v>
      </c>
      <c r="H214" s="12" t="s">
        <v>339</v>
      </c>
      <c r="I214" s="97" t="s">
        <v>340</v>
      </c>
      <c r="J214" s="60" t="s">
        <v>346</v>
      </c>
      <c r="K214" s="10">
        <v>44639</v>
      </c>
      <c r="L214" s="29">
        <v>0</v>
      </c>
      <c r="M214" s="17">
        <v>0.38109621292600998</v>
      </c>
      <c r="N214" s="17"/>
      <c r="O214" s="29">
        <v>254984</v>
      </c>
      <c r="P214" s="17"/>
      <c r="Q214" s="102">
        <v>55</v>
      </c>
      <c r="R214" s="21">
        <v>517340</v>
      </c>
      <c r="S214" s="21">
        <v>68258</v>
      </c>
      <c r="T214" s="103">
        <v>449082</v>
      </c>
      <c r="U214" s="6">
        <v>41</v>
      </c>
      <c r="V214" s="103">
        <v>1</v>
      </c>
      <c r="W214" s="6">
        <v>1</v>
      </c>
      <c r="X214" s="104">
        <v>0</v>
      </c>
      <c r="Y214" s="104">
        <v>1</v>
      </c>
    </row>
    <row r="215" spans="1:25" customFormat="1" x14ac:dyDescent="0.25">
      <c r="A215" s="2"/>
      <c r="B215" s="24" t="s">
        <v>347</v>
      </c>
      <c r="C215" s="24" t="s">
        <v>207</v>
      </c>
      <c r="D215" s="11" t="s">
        <v>553</v>
      </c>
      <c r="E215" s="12" t="s">
        <v>325</v>
      </c>
      <c r="F215" s="12" t="s">
        <v>338</v>
      </c>
      <c r="G215" s="12" t="s">
        <v>326</v>
      </c>
      <c r="H215" s="12" t="s">
        <v>339</v>
      </c>
      <c r="I215" s="97" t="s">
        <v>340</v>
      </c>
      <c r="J215" s="60" t="s">
        <v>341</v>
      </c>
      <c r="K215" s="10">
        <v>13360</v>
      </c>
      <c r="L215" s="29">
        <v>0</v>
      </c>
      <c r="M215" s="17">
        <v>0.79761974901313804</v>
      </c>
      <c r="N215" s="17"/>
      <c r="O215" s="29">
        <v>42052</v>
      </c>
      <c r="P215" s="17"/>
      <c r="Q215" s="102">
        <v>157</v>
      </c>
      <c r="R215" s="21">
        <v>106655</v>
      </c>
      <c r="S215" s="21">
        <v>9109</v>
      </c>
      <c r="T215" s="103">
        <v>97546</v>
      </c>
      <c r="U215" s="6">
        <v>180</v>
      </c>
      <c r="V215" s="103">
        <v>3</v>
      </c>
      <c r="W215" s="6">
        <v>3</v>
      </c>
      <c r="X215" s="104">
        <v>0</v>
      </c>
      <c r="Y215" s="104">
        <v>3</v>
      </c>
    </row>
    <row r="216" spans="1:25" customFormat="1" x14ac:dyDescent="0.25">
      <c r="A216" s="2"/>
      <c r="B216" s="24" t="s">
        <v>342</v>
      </c>
      <c r="C216" s="24" t="s">
        <v>208</v>
      </c>
      <c r="D216" s="11" t="s">
        <v>554</v>
      </c>
      <c r="E216" s="12" t="s">
        <v>325</v>
      </c>
      <c r="F216" s="12" t="s">
        <v>338</v>
      </c>
      <c r="G216" s="12" t="s">
        <v>349</v>
      </c>
      <c r="H216" s="12" t="s">
        <v>339</v>
      </c>
      <c r="I216" s="97" t="s">
        <v>340</v>
      </c>
      <c r="J216" s="60" t="s">
        <v>346</v>
      </c>
      <c r="K216" s="10">
        <v>72084</v>
      </c>
      <c r="L216" s="29">
        <v>0</v>
      </c>
      <c r="M216" s="17">
        <v>0.40180958539124401</v>
      </c>
      <c r="N216" s="17"/>
      <c r="O216" s="29">
        <v>244486</v>
      </c>
      <c r="P216" s="17"/>
      <c r="Q216" s="102">
        <v>31</v>
      </c>
      <c r="R216" s="21">
        <v>584818</v>
      </c>
      <c r="S216" s="21">
        <v>76023</v>
      </c>
      <c r="T216" s="103">
        <v>508795</v>
      </c>
      <c r="U216" s="6">
        <v>36</v>
      </c>
      <c r="V216" s="103">
        <v>1</v>
      </c>
      <c r="W216" s="6">
        <v>1</v>
      </c>
      <c r="X216" s="104">
        <v>0</v>
      </c>
      <c r="Y216" s="104">
        <v>1</v>
      </c>
    </row>
    <row r="217" spans="1:25" customFormat="1" x14ac:dyDescent="0.25">
      <c r="A217" s="2"/>
      <c r="B217" s="24" t="s">
        <v>342</v>
      </c>
      <c r="C217" s="24" t="s">
        <v>209</v>
      </c>
      <c r="D217" s="11" t="s">
        <v>555</v>
      </c>
      <c r="E217" s="12" t="s">
        <v>325</v>
      </c>
      <c r="F217" s="12" t="s">
        <v>338</v>
      </c>
      <c r="G217" s="12" t="s">
        <v>326</v>
      </c>
      <c r="H217" s="12" t="s">
        <v>339</v>
      </c>
      <c r="I217" s="97" t="s">
        <v>340</v>
      </c>
      <c r="J217" s="60" t="s">
        <v>341</v>
      </c>
      <c r="K217" s="10">
        <v>29165</v>
      </c>
      <c r="L217" s="29">
        <v>0</v>
      </c>
      <c r="M217" s="17">
        <v>0.70233306516492411</v>
      </c>
      <c r="N217" s="17"/>
      <c r="O217" s="29">
        <v>114711</v>
      </c>
      <c r="P217" s="17"/>
      <c r="Q217" s="102">
        <v>85</v>
      </c>
      <c r="R217" s="21">
        <v>230100</v>
      </c>
      <c r="S217" s="21">
        <v>11520</v>
      </c>
      <c r="T217" s="103">
        <v>218580</v>
      </c>
      <c r="U217" s="6">
        <v>95</v>
      </c>
      <c r="V217" s="103">
        <v>2</v>
      </c>
      <c r="W217" s="6">
        <v>2</v>
      </c>
      <c r="X217" s="104">
        <v>0</v>
      </c>
      <c r="Y217" s="104">
        <v>2</v>
      </c>
    </row>
    <row r="218" spans="1:25" customFormat="1" x14ac:dyDescent="0.25">
      <c r="A218" s="2"/>
      <c r="B218" s="24" t="s">
        <v>355</v>
      </c>
      <c r="C218" s="24" t="s">
        <v>210</v>
      </c>
      <c r="D218" s="11" t="s">
        <v>556</v>
      </c>
      <c r="E218" s="12" t="s">
        <v>325</v>
      </c>
      <c r="F218" s="12" t="s">
        <v>338</v>
      </c>
      <c r="G218" s="12" t="s">
        <v>349</v>
      </c>
      <c r="H218" s="12" t="s">
        <v>339</v>
      </c>
      <c r="I218" s="97" t="s">
        <v>340</v>
      </c>
      <c r="J218" s="60" t="s">
        <v>346</v>
      </c>
      <c r="K218" s="10">
        <v>7515</v>
      </c>
      <c r="L218" s="29">
        <v>0</v>
      </c>
      <c r="M218" s="17">
        <v>0.48997481108312302</v>
      </c>
      <c r="N218" s="17"/>
      <c r="O218" s="29">
        <v>60520</v>
      </c>
      <c r="P218" s="17"/>
      <c r="Q218" s="102">
        <v>208</v>
      </c>
      <c r="R218" s="21">
        <v>126428</v>
      </c>
      <c r="S218" s="21">
        <v>1553</v>
      </c>
      <c r="T218" s="103">
        <v>124875</v>
      </c>
      <c r="U218" s="6">
        <v>147</v>
      </c>
      <c r="V218" s="103">
        <v>4</v>
      </c>
      <c r="W218" s="6">
        <v>3</v>
      </c>
      <c r="X218" s="104">
        <v>1</v>
      </c>
      <c r="Y218" s="104">
        <v>3</v>
      </c>
    </row>
    <row r="219" spans="1:25" customFormat="1" x14ac:dyDescent="0.25">
      <c r="A219" s="2"/>
      <c r="B219" s="24" t="s">
        <v>350</v>
      </c>
      <c r="C219" s="24" t="s">
        <v>211</v>
      </c>
      <c r="D219" s="11" t="s">
        <v>557</v>
      </c>
      <c r="E219" s="12" t="s">
        <v>325</v>
      </c>
      <c r="F219" s="12" t="s">
        <v>338</v>
      </c>
      <c r="G219" s="12" t="s">
        <v>326</v>
      </c>
      <c r="H219" s="12" t="s">
        <v>339</v>
      </c>
      <c r="I219" s="97" t="s">
        <v>340</v>
      </c>
      <c r="J219" s="60" t="s">
        <v>346</v>
      </c>
      <c r="K219" s="10">
        <v>35485</v>
      </c>
      <c r="L219" s="29">
        <v>0</v>
      </c>
      <c r="M219" s="17">
        <v>0.5763494868694381</v>
      </c>
      <c r="N219" s="17"/>
      <c r="O219" s="29">
        <v>127321</v>
      </c>
      <c r="P219" s="17"/>
      <c r="Q219" s="102">
        <v>69</v>
      </c>
      <c r="R219" s="21">
        <v>277889</v>
      </c>
      <c r="S219" s="21">
        <v>22080</v>
      </c>
      <c r="T219" s="103">
        <v>255809</v>
      </c>
      <c r="U219" s="6">
        <v>82</v>
      </c>
      <c r="V219" s="103">
        <v>2</v>
      </c>
      <c r="W219" s="6">
        <v>2</v>
      </c>
      <c r="X219" s="104">
        <v>0</v>
      </c>
      <c r="Y219" s="104">
        <v>2</v>
      </c>
    </row>
    <row r="220" spans="1:25" customFormat="1" x14ac:dyDescent="0.25">
      <c r="A220" s="2"/>
      <c r="B220" s="24" t="s">
        <v>347</v>
      </c>
      <c r="C220" s="24" t="s">
        <v>212</v>
      </c>
      <c r="D220" s="11" t="s">
        <v>558</v>
      </c>
      <c r="E220" s="12" t="s">
        <v>325</v>
      </c>
      <c r="F220" s="12" t="s">
        <v>338</v>
      </c>
      <c r="G220" s="12" t="s">
        <v>326</v>
      </c>
      <c r="H220" s="12" t="s">
        <v>339</v>
      </c>
      <c r="I220" s="97" t="s">
        <v>340</v>
      </c>
      <c r="J220" s="60" t="s">
        <v>341</v>
      </c>
      <c r="K220" s="10">
        <v>22173</v>
      </c>
      <c r="L220" s="29">
        <v>0</v>
      </c>
      <c r="M220" s="17">
        <v>0.79522037779049803</v>
      </c>
      <c r="N220" s="17"/>
      <c r="O220" s="29">
        <v>79715</v>
      </c>
      <c r="P220" s="17"/>
      <c r="Q220" s="102">
        <v>113</v>
      </c>
      <c r="R220" s="21">
        <v>149082</v>
      </c>
      <c r="S220" s="21">
        <v>12988</v>
      </c>
      <c r="T220" s="103">
        <v>136094</v>
      </c>
      <c r="U220" s="6">
        <v>137</v>
      </c>
      <c r="V220" s="103">
        <v>2</v>
      </c>
      <c r="W220" s="6">
        <v>3</v>
      </c>
      <c r="X220" s="104">
        <v>-1</v>
      </c>
      <c r="Y220" s="104">
        <v>2</v>
      </c>
    </row>
    <row r="221" spans="1:25" customFormat="1" x14ac:dyDescent="0.25">
      <c r="A221" s="2"/>
      <c r="B221" s="24" t="s">
        <v>350</v>
      </c>
      <c r="C221" s="24" t="s">
        <v>213</v>
      </c>
      <c r="D221" s="11" t="s">
        <v>559</v>
      </c>
      <c r="E221" s="12" t="s">
        <v>325</v>
      </c>
      <c r="F221" s="12" t="s">
        <v>338</v>
      </c>
      <c r="G221" s="12" t="s">
        <v>326</v>
      </c>
      <c r="H221" s="12" t="s">
        <v>339</v>
      </c>
      <c r="I221" s="97" t="s">
        <v>340</v>
      </c>
      <c r="J221" s="60" t="s">
        <v>341</v>
      </c>
      <c r="K221" s="10">
        <v>22354</v>
      </c>
      <c r="L221" s="29">
        <v>0</v>
      </c>
      <c r="M221" s="17">
        <v>0.66259168704156501</v>
      </c>
      <c r="N221" s="17"/>
      <c r="O221" s="29">
        <v>59561</v>
      </c>
      <c r="P221" s="17"/>
      <c r="Q221" s="102">
        <v>112</v>
      </c>
      <c r="R221" s="21">
        <v>132020</v>
      </c>
      <c r="S221" s="21">
        <v>9244</v>
      </c>
      <c r="T221" s="103">
        <v>122776</v>
      </c>
      <c r="U221" s="6">
        <v>152</v>
      </c>
      <c r="V221" s="103">
        <v>2</v>
      </c>
      <c r="W221" s="6">
        <v>3</v>
      </c>
      <c r="X221" s="104">
        <v>-1</v>
      </c>
      <c r="Y221" s="104">
        <v>2</v>
      </c>
    </row>
    <row r="222" spans="1:25" customFormat="1" x14ac:dyDescent="0.25">
      <c r="A222" s="2"/>
      <c r="B222" s="24" t="s">
        <v>347</v>
      </c>
      <c r="C222" s="24" t="s">
        <v>214</v>
      </c>
      <c r="D222" s="11" t="s">
        <v>560</v>
      </c>
      <c r="E222" s="12" t="s">
        <v>325</v>
      </c>
      <c r="F222" s="12" t="s">
        <v>338</v>
      </c>
      <c r="G222" s="12" t="s">
        <v>326</v>
      </c>
      <c r="H222" s="12" t="s">
        <v>339</v>
      </c>
      <c r="I222" s="97" t="s">
        <v>340</v>
      </c>
      <c r="J222" s="60" t="s">
        <v>341</v>
      </c>
      <c r="K222" s="10">
        <v>14286</v>
      </c>
      <c r="L222" s="29">
        <v>0</v>
      </c>
      <c r="M222" s="17">
        <v>0.91340479344815106</v>
      </c>
      <c r="N222" s="17"/>
      <c r="O222" s="29">
        <v>56369</v>
      </c>
      <c r="P222" s="17"/>
      <c r="Q222" s="102">
        <v>147</v>
      </c>
      <c r="R222" s="21">
        <v>114765</v>
      </c>
      <c r="S222" s="21">
        <v>4271</v>
      </c>
      <c r="T222" s="103">
        <v>110494</v>
      </c>
      <c r="U222" s="6">
        <v>162</v>
      </c>
      <c r="V222" s="103">
        <v>3</v>
      </c>
      <c r="W222" s="6">
        <v>3</v>
      </c>
      <c r="X222" s="104">
        <v>0</v>
      </c>
      <c r="Y222" s="104">
        <v>3</v>
      </c>
    </row>
    <row r="223" spans="1:25" customFormat="1" x14ac:dyDescent="0.25">
      <c r="A223" s="2"/>
      <c r="B223" s="24" t="s">
        <v>342</v>
      </c>
      <c r="C223" s="24" t="s">
        <v>215</v>
      </c>
      <c r="D223" s="11" t="s">
        <v>561</v>
      </c>
      <c r="E223" s="12" t="s">
        <v>325</v>
      </c>
      <c r="F223" s="12" t="s">
        <v>338</v>
      </c>
      <c r="G223" s="12" t="s">
        <v>326</v>
      </c>
      <c r="H223" s="12" t="s">
        <v>339</v>
      </c>
      <c r="I223" s="97" t="s">
        <v>340</v>
      </c>
      <c r="J223" s="60" t="s">
        <v>341</v>
      </c>
      <c r="K223" s="10">
        <v>3625</v>
      </c>
      <c r="L223" s="29">
        <v>0</v>
      </c>
      <c r="M223" s="17">
        <v>0.87667946257197704</v>
      </c>
      <c r="N223" s="17"/>
      <c r="O223" s="29">
        <v>14355</v>
      </c>
      <c r="P223" s="17"/>
      <c r="Q223" s="102">
        <v>242</v>
      </c>
      <c r="R223" s="21">
        <v>29774</v>
      </c>
      <c r="S223" s="21">
        <v>1482</v>
      </c>
      <c r="T223" s="103">
        <v>28292</v>
      </c>
      <c r="U223" s="6">
        <v>250</v>
      </c>
      <c r="V223" s="103">
        <v>4</v>
      </c>
      <c r="W223" s="6">
        <v>4</v>
      </c>
      <c r="X223" s="104">
        <v>0</v>
      </c>
      <c r="Y223" s="104">
        <v>4</v>
      </c>
    </row>
    <row r="224" spans="1:25" customFormat="1" x14ac:dyDescent="0.25">
      <c r="A224" s="2"/>
      <c r="B224" s="24" t="s">
        <v>342</v>
      </c>
      <c r="C224" s="24" t="s">
        <v>216</v>
      </c>
      <c r="D224" s="11" t="s">
        <v>562</v>
      </c>
      <c r="E224" s="12" t="s">
        <v>325</v>
      </c>
      <c r="F224" s="12" t="s">
        <v>338</v>
      </c>
      <c r="G224" s="12" t="s">
        <v>349</v>
      </c>
      <c r="H224" s="12" t="s">
        <v>339</v>
      </c>
      <c r="I224" s="97" t="s">
        <v>340</v>
      </c>
      <c r="J224" s="60" t="s">
        <v>341</v>
      </c>
      <c r="K224" s="10">
        <v>6477</v>
      </c>
      <c r="L224" s="29">
        <v>0</v>
      </c>
      <c r="M224" s="17">
        <v>0.76891891891891906</v>
      </c>
      <c r="N224" s="17"/>
      <c r="O224" s="29">
        <v>29382</v>
      </c>
      <c r="P224" s="17"/>
      <c r="Q224" s="102">
        <v>220</v>
      </c>
      <c r="R224" s="21">
        <v>50608</v>
      </c>
      <c r="S224" s="21">
        <v>2277</v>
      </c>
      <c r="T224" s="103">
        <v>48331</v>
      </c>
      <c r="U224" s="6">
        <v>228</v>
      </c>
      <c r="V224" s="103">
        <v>4</v>
      </c>
      <c r="W224" s="6">
        <v>4</v>
      </c>
      <c r="X224" s="104">
        <v>0</v>
      </c>
      <c r="Y224" s="104">
        <v>4</v>
      </c>
    </row>
    <row r="225" spans="1:25" customFormat="1" x14ac:dyDescent="0.25">
      <c r="A225" s="2"/>
      <c r="B225" s="24" t="s">
        <v>347</v>
      </c>
      <c r="C225" s="24" t="s">
        <v>217</v>
      </c>
      <c r="D225" s="11" t="s">
        <v>563</v>
      </c>
      <c r="E225" s="12" t="s">
        <v>325</v>
      </c>
      <c r="F225" s="12" t="s">
        <v>338</v>
      </c>
      <c r="G225" s="12" t="s">
        <v>326</v>
      </c>
      <c r="H225" s="12" t="s">
        <v>339</v>
      </c>
      <c r="I225" s="97" t="s">
        <v>340</v>
      </c>
      <c r="J225" s="60" t="s">
        <v>346</v>
      </c>
      <c r="K225" s="10">
        <v>50848</v>
      </c>
      <c r="L225" s="29">
        <v>0</v>
      </c>
      <c r="M225" s="17">
        <v>0.69769783049789302</v>
      </c>
      <c r="N225" s="17"/>
      <c r="O225" s="29">
        <v>186510</v>
      </c>
      <c r="P225" s="17"/>
      <c r="Q225" s="102">
        <v>48</v>
      </c>
      <c r="R225" s="21">
        <v>375071</v>
      </c>
      <c r="S225" s="21">
        <v>23586</v>
      </c>
      <c r="T225" s="103">
        <v>351485</v>
      </c>
      <c r="U225" s="6">
        <v>60</v>
      </c>
      <c r="V225" s="103">
        <v>1</v>
      </c>
      <c r="W225" s="6">
        <v>1</v>
      </c>
      <c r="X225" s="104">
        <v>0</v>
      </c>
      <c r="Y225" s="104">
        <v>1</v>
      </c>
    </row>
    <row r="226" spans="1:25" customFormat="1" x14ac:dyDescent="0.25">
      <c r="A226" s="2"/>
      <c r="B226" s="24" t="s">
        <v>344</v>
      </c>
      <c r="C226" s="24" t="s">
        <v>218</v>
      </c>
      <c r="D226" s="11" t="s">
        <v>564</v>
      </c>
      <c r="E226" s="12" t="s">
        <v>325</v>
      </c>
      <c r="F226" s="12" t="s">
        <v>338</v>
      </c>
      <c r="G226" s="12" t="s">
        <v>349</v>
      </c>
      <c r="H226" s="12" t="s">
        <v>339</v>
      </c>
      <c r="I226" s="97" t="s">
        <v>340</v>
      </c>
      <c r="J226" s="60" t="s">
        <v>346</v>
      </c>
      <c r="K226" s="10">
        <v>8410</v>
      </c>
      <c r="L226" s="29">
        <v>0</v>
      </c>
      <c r="M226" s="17">
        <v>0.92334852954322</v>
      </c>
      <c r="N226" s="17"/>
      <c r="O226" s="29">
        <v>29060</v>
      </c>
      <c r="P226" s="17"/>
      <c r="Q226" s="102">
        <v>202</v>
      </c>
      <c r="R226" s="21">
        <v>59637</v>
      </c>
      <c r="S226" s="21">
        <v>3226</v>
      </c>
      <c r="T226" s="103">
        <v>56411</v>
      </c>
      <c r="U226" s="6">
        <v>216</v>
      </c>
      <c r="V226" s="103">
        <v>4</v>
      </c>
      <c r="W226" s="6">
        <v>4</v>
      </c>
      <c r="X226" s="104">
        <v>0</v>
      </c>
      <c r="Y226" s="104">
        <v>4</v>
      </c>
    </row>
    <row r="227" spans="1:25" customFormat="1" x14ac:dyDescent="0.25">
      <c r="A227" s="2"/>
      <c r="B227" s="24" t="s">
        <v>344</v>
      </c>
      <c r="C227" s="24" t="s">
        <v>219</v>
      </c>
      <c r="D227" s="11" t="s">
        <v>565</v>
      </c>
      <c r="E227" s="12" t="s">
        <v>325</v>
      </c>
      <c r="F227" s="12" t="s">
        <v>338</v>
      </c>
      <c r="G227" s="12" t="s">
        <v>349</v>
      </c>
      <c r="H227" s="12" t="s">
        <v>339</v>
      </c>
      <c r="I227" s="97" t="s">
        <v>340</v>
      </c>
      <c r="J227" s="60" t="s">
        <v>346</v>
      </c>
      <c r="K227" s="10">
        <v>283354</v>
      </c>
      <c r="L227" s="29">
        <v>0</v>
      </c>
      <c r="M227" s="17">
        <v>0.40907845810414706</v>
      </c>
      <c r="N227" s="17"/>
      <c r="O227" s="29">
        <v>1348848</v>
      </c>
      <c r="P227" s="17"/>
      <c r="Q227" s="102">
        <v>6</v>
      </c>
      <c r="R227" s="21">
        <v>2550872</v>
      </c>
      <c r="S227" s="21">
        <v>200639</v>
      </c>
      <c r="T227" s="103">
        <v>2350233</v>
      </c>
      <c r="U227" s="6">
        <v>5</v>
      </c>
      <c r="V227" s="103">
        <v>1</v>
      </c>
      <c r="W227" s="6">
        <v>1</v>
      </c>
      <c r="X227" s="104">
        <v>0</v>
      </c>
      <c r="Y227" s="104">
        <v>1</v>
      </c>
    </row>
    <row r="228" spans="1:25" customFormat="1" x14ac:dyDescent="0.25">
      <c r="A228" s="2"/>
      <c r="B228" s="24" t="s">
        <v>342</v>
      </c>
      <c r="C228" s="24" t="s">
        <v>220</v>
      </c>
      <c r="D228" s="11" t="s">
        <v>566</v>
      </c>
      <c r="E228" s="12" t="s">
        <v>325</v>
      </c>
      <c r="F228" s="12" t="s">
        <v>338</v>
      </c>
      <c r="G228" s="12" t="s">
        <v>349</v>
      </c>
      <c r="H228" s="12" t="s">
        <v>339</v>
      </c>
      <c r="I228" s="97" t="s">
        <v>340</v>
      </c>
      <c r="J228" s="60" t="s">
        <v>346</v>
      </c>
      <c r="K228" s="10">
        <v>41866</v>
      </c>
      <c r="L228" s="29">
        <v>0</v>
      </c>
      <c r="M228" s="17">
        <v>0.49894537017506901</v>
      </c>
      <c r="N228" s="17"/>
      <c r="O228" s="29">
        <v>181279</v>
      </c>
      <c r="P228" s="17"/>
      <c r="Q228" s="102">
        <v>60</v>
      </c>
      <c r="R228" s="21">
        <v>354917</v>
      </c>
      <c r="S228" s="21">
        <v>33887</v>
      </c>
      <c r="T228" s="103">
        <v>321030</v>
      </c>
      <c r="U228" s="6">
        <v>63</v>
      </c>
      <c r="V228" s="103">
        <v>1</v>
      </c>
      <c r="W228" s="6">
        <v>1</v>
      </c>
      <c r="X228" s="104">
        <v>0</v>
      </c>
      <c r="Y228" s="104">
        <v>1</v>
      </c>
    </row>
    <row r="229" spans="1:25" customFormat="1" x14ac:dyDescent="0.25">
      <c r="A229" s="2"/>
      <c r="B229" s="24" t="s">
        <v>355</v>
      </c>
      <c r="C229" s="24" t="s">
        <v>221</v>
      </c>
      <c r="D229" s="11" t="s">
        <v>567</v>
      </c>
      <c r="E229" s="12" t="s">
        <v>325</v>
      </c>
      <c r="F229" s="12" t="s">
        <v>338</v>
      </c>
      <c r="G229" s="12" t="s">
        <v>326</v>
      </c>
      <c r="H229" s="12" t="s">
        <v>339</v>
      </c>
      <c r="I229" s="97" t="s">
        <v>340</v>
      </c>
      <c r="J229" s="60" t="s">
        <v>346</v>
      </c>
      <c r="K229" s="10">
        <v>4835</v>
      </c>
      <c r="L229" s="29">
        <v>0</v>
      </c>
      <c r="M229" s="17">
        <v>0.56975289333750401</v>
      </c>
      <c r="N229" s="17"/>
      <c r="O229" s="29">
        <v>37730</v>
      </c>
      <c r="P229" s="17"/>
      <c r="Q229" s="102">
        <v>231</v>
      </c>
      <c r="R229" s="21">
        <v>68228</v>
      </c>
      <c r="S229" s="21">
        <v>1201</v>
      </c>
      <c r="T229" s="103">
        <v>67027</v>
      </c>
      <c r="U229" s="6">
        <v>202</v>
      </c>
      <c r="V229" s="103">
        <v>4</v>
      </c>
      <c r="W229" s="6">
        <v>4</v>
      </c>
      <c r="X229" s="104">
        <v>0</v>
      </c>
      <c r="Y229" s="104">
        <v>4</v>
      </c>
    </row>
    <row r="230" spans="1:25" customFormat="1" x14ac:dyDescent="0.25">
      <c r="A230" s="2"/>
      <c r="B230" s="24" t="s">
        <v>344</v>
      </c>
      <c r="C230" s="24" t="s">
        <v>222</v>
      </c>
      <c r="D230" s="11" t="s">
        <v>568</v>
      </c>
      <c r="E230" s="12" t="s">
        <v>325</v>
      </c>
      <c r="F230" s="12" t="s">
        <v>338</v>
      </c>
      <c r="G230" s="12" t="s">
        <v>349</v>
      </c>
      <c r="H230" s="12" t="s">
        <v>339</v>
      </c>
      <c r="I230" s="97" t="s">
        <v>340</v>
      </c>
      <c r="J230" s="60" t="s">
        <v>346</v>
      </c>
      <c r="K230" s="10">
        <v>23882</v>
      </c>
      <c r="L230" s="29">
        <v>0</v>
      </c>
      <c r="M230" s="17">
        <v>0.80979357558182996</v>
      </c>
      <c r="N230" s="17"/>
      <c r="O230" s="29">
        <v>99045</v>
      </c>
      <c r="P230" s="17"/>
      <c r="Q230" s="102">
        <v>101</v>
      </c>
      <c r="R230" s="21">
        <v>200603</v>
      </c>
      <c r="S230" s="21">
        <v>7996</v>
      </c>
      <c r="T230" s="103">
        <v>192607</v>
      </c>
      <c r="U230" s="6">
        <v>113</v>
      </c>
      <c r="V230" s="103">
        <v>2</v>
      </c>
      <c r="W230" s="6">
        <v>2</v>
      </c>
      <c r="X230" s="104">
        <v>0</v>
      </c>
      <c r="Y230" s="104">
        <v>2</v>
      </c>
    </row>
    <row r="231" spans="1:25" customFormat="1" x14ac:dyDescent="0.25">
      <c r="A231" s="2"/>
      <c r="B231" s="24" t="s">
        <v>344</v>
      </c>
      <c r="C231" s="24" t="s">
        <v>223</v>
      </c>
      <c r="D231" s="11" t="s">
        <v>569</v>
      </c>
      <c r="E231" s="12" t="s">
        <v>325</v>
      </c>
      <c r="F231" s="12" t="s">
        <v>338</v>
      </c>
      <c r="G231" s="12" t="s">
        <v>499</v>
      </c>
      <c r="H231" s="12" t="s">
        <v>339</v>
      </c>
      <c r="I231" s="97" t="s">
        <v>340</v>
      </c>
      <c r="J231" s="60" t="s">
        <v>341</v>
      </c>
      <c r="K231" s="10">
        <v>25701</v>
      </c>
      <c r="L231" s="29">
        <v>0</v>
      </c>
      <c r="M231" s="17">
        <v>0.77382536595352602</v>
      </c>
      <c r="N231" s="17"/>
      <c r="O231" s="29">
        <v>99090</v>
      </c>
      <c r="P231" s="17"/>
      <c r="Q231" s="102">
        <v>94</v>
      </c>
      <c r="R231" s="21">
        <v>176551</v>
      </c>
      <c r="S231" s="21">
        <v>10505</v>
      </c>
      <c r="T231" s="103">
        <v>166046</v>
      </c>
      <c r="U231" s="6">
        <v>121</v>
      </c>
      <c r="V231" s="103">
        <v>2</v>
      </c>
      <c r="W231" s="6">
        <v>2</v>
      </c>
      <c r="X231" s="104">
        <v>0</v>
      </c>
      <c r="Y231" s="104">
        <v>2</v>
      </c>
    </row>
    <row r="232" spans="1:25" customFormat="1" x14ac:dyDescent="0.25">
      <c r="A232" s="2"/>
      <c r="B232" s="24" t="s">
        <v>342</v>
      </c>
      <c r="C232" s="24" t="s">
        <v>224</v>
      </c>
      <c r="D232" s="11" t="s">
        <v>570</v>
      </c>
      <c r="E232" s="12" t="s">
        <v>325</v>
      </c>
      <c r="F232" s="12" t="s">
        <v>338</v>
      </c>
      <c r="G232" s="12" t="s">
        <v>349</v>
      </c>
      <c r="H232" s="12" t="s">
        <v>339</v>
      </c>
      <c r="I232" s="97" t="s">
        <v>340</v>
      </c>
      <c r="J232" s="60" t="s">
        <v>346</v>
      </c>
      <c r="K232" s="10">
        <v>9557</v>
      </c>
      <c r="L232" s="29">
        <v>0</v>
      </c>
      <c r="M232" s="17">
        <v>0.47928252918482905</v>
      </c>
      <c r="N232" s="17"/>
      <c r="O232" s="29">
        <v>47437</v>
      </c>
      <c r="P232" s="17"/>
      <c r="Q232" s="102">
        <v>184</v>
      </c>
      <c r="R232" s="21">
        <v>115834</v>
      </c>
      <c r="S232" s="21">
        <v>5560</v>
      </c>
      <c r="T232" s="103">
        <v>110274</v>
      </c>
      <c r="U232" s="6">
        <v>163</v>
      </c>
      <c r="V232" s="103">
        <v>3</v>
      </c>
      <c r="W232" s="6">
        <v>3</v>
      </c>
      <c r="X232" s="104">
        <v>0</v>
      </c>
      <c r="Y232" s="104">
        <v>3</v>
      </c>
    </row>
    <row r="233" spans="1:25" customFormat="1" x14ac:dyDescent="0.25">
      <c r="A233" s="2"/>
      <c r="B233" s="24" t="s">
        <v>352</v>
      </c>
      <c r="C233" s="24" t="s">
        <v>225</v>
      </c>
      <c r="D233" s="11" t="s">
        <v>571</v>
      </c>
      <c r="E233" s="12" t="s">
        <v>325</v>
      </c>
      <c r="F233" s="12" t="s">
        <v>338</v>
      </c>
      <c r="G233" s="12" t="s">
        <v>349</v>
      </c>
      <c r="H233" s="12" t="s">
        <v>339</v>
      </c>
      <c r="I233" s="97" t="s">
        <v>340</v>
      </c>
      <c r="J233" s="60" t="s">
        <v>346</v>
      </c>
      <c r="K233" s="10">
        <v>49241</v>
      </c>
      <c r="L233" s="29">
        <v>0</v>
      </c>
      <c r="M233" s="17">
        <v>0.71074827241210803</v>
      </c>
      <c r="N233" s="17"/>
      <c r="O233" s="29">
        <v>0</v>
      </c>
      <c r="P233" s="17"/>
      <c r="Q233" s="102">
        <v>52</v>
      </c>
      <c r="R233" s="21">
        <v>467175</v>
      </c>
      <c r="S233" s="21">
        <v>56492</v>
      </c>
      <c r="T233" s="103">
        <v>410683</v>
      </c>
      <c r="U233" s="6">
        <v>49</v>
      </c>
      <c r="V233" s="103">
        <v>1</v>
      </c>
      <c r="W233" s="6">
        <v>1</v>
      </c>
      <c r="X233" s="104">
        <v>0</v>
      </c>
      <c r="Y233" s="104">
        <v>1</v>
      </c>
    </row>
    <row r="234" spans="1:25" customFormat="1" x14ac:dyDescent="0.25">
      <c r="A234" s="2"/>
      <c r="B234" s="24" t="s">
        <v>355</v>
      </c>
      <c r="C234" s="24" t="s">
        <v>226</v>
      </c>
      <c r="D234" s="11" t="s">
        <v>572</v>
      </c>
      <c r="E234" s="12" t="s">
        <v>325</v>
      </c>
      <c r="F234" s="12" t="s">
        <v>338</v>
      </c>
      <c r="G234" s="12" t="s">
        <v>326</v>
      </c>
      <c r="H234" s="12" t="s">
        <v>339</v>
      </c>
      <c r="I234" s="97" t="s">
        <v>340</v>
      </c>
      <c r="J234" s="60" t="s">
        <v>346</v>
      </c>
      <c r="K234" s="10">
        <v>8433</v>
      </c>
      <c r="L234" s="29">
        <v>0</v>
      </c>
      <c r="M234" s="17">
        <v>0.70841411399767407</v>
      </c>
      <c r="N234" s="17"/>
      <c r="O234" s="29">
        <v>56024</v>
      </c>
      <c r="P234" s="17"/>
      <c r="Q234" s="102">
        <v>201</v>
      </c>
      <c r="R234" s="21">
        <v>104183</v>
      </c>
      <c r="S234" s="21">
        <v>2989</v>
      </c>
      <c r="T234" s="103">
        <v>101194</v>
      </c>
      <c r="U234" s="6">
        <v>174</v>
      </c>
      <c r="V234" s="103">
        <v>4</v>
      </c>
      <c r="W234" s="6">
        <v>3</v>
      </c>
      <c r="X234" s="104">
        <v>1</v>
      </c>
      <c r="Y234" s="104">
        <v>3</v>
      </c>
    </row>
    <row r="235" spans="1:25" customFormat="1" x14ac:dyDescent="0.25">
      <c r="A235" s="2"/>
      <c r="B235" s="24" t="s">
        <v>347</v>
      </c>
      <c r="C235" s="24" t="s">
        <v>227</v>
      </c>
      <c r="D235" s="11" t="s">
        <v>573</v>
      </c>
      <c r="E235" s="12" t="s">
        <v>325</v>
      </c>
      <c r="F235" s="12" t="s">
        <v>338</v>
      </c>
      <c r="G235" s="12" t="s">
        <v>326</v>
      </c>
      <c r="H235" s="12" t="s">
        <v>339</v>
      </c>
      <c r="I235" s="97" t="s">
        <v>340</v>
      </c>
      <c r="J235" s="60" t="s">
        <v>346</v>
      </c>
      <c r="K235" s="10">
        <v>67580</v>
      </c>
      <c r="L235" s="29">
        <v>0</v>
      </c>
      <c r="M235" s="17">
        <v>0.49642175989921405</v>
      </c>
      <c r="N235" s="17"/>
      <c r="O235" s="29">
        <v>0</v>
      </c>
      <c r="P235" s="17"/>
      <c r="Q235" s="102">
        <v>34</v>
      </c>
      <c r="R235" s="21">
        <v>616330</v>
      </c>
      <c r="S235" s="21">
        <v>35849</v>
      </c>
      <c r="T235" s="103">
        <v>580481</v>
      </c>
      <c r="U235" s="6">
        <v>30</v>
      </c>
      <c r="V235" s="103">
        <v>1</v>
      </c>
      <c r="W235" s="6">
        <v>1</v>
      </c>
      <c r="X235" s="104">
        <v>0</v>
      </c>
      <c r="Y235" s="104">
        <v>1</v>
      </c>
    </row>
    <row r="236" spans="1:25" customFormat="1" ht="45.75" x14ac:dyDescent="0.25">
      <c r="A236" s="2"/>
      <c r="B236" s="24" t="s">
        <v>347</v>
      </c>
      <c r="C236" s="24" t="s">
        <v>228</v>
      </c>
      <c r="D236" s="11" t="s">
        <v>574</v>
      </c>
      <c r="E236" s="12" t="s">
        <v>325</v>
      </c>
      <c r="F236" s="12" t="s">
        <v>338</v>
      </c>
      <c r="G236" s="12" t="s">
        <v>326</v>
      </c>
      <c r="H236" s="12" t="s">
        <v>339</v>
      </c>
      <c r="I236" s="97" t="s">
        <v>382</v>
      </c>
      <c r="J236" s="60" t="s">
        <v>346</v>
      </c>
      <c r="K236" s="10">
        <v>51939</v>
      </c>
      <c r="L236" s="29">
        <v>0</v>
      </c>
      <c r="M236" s="17">
        <v>0.543900679372332</v>
      </c>
      <c r="N236" s="17"/>
      <c r="O236" s="29">
        <v>228826</v>
      </c>
      <c r="P236" s="17"/>
      <c r="Q236" s="102">
        <v>45</v>
      </c>
      <c r="R236" s="21">
        <v>457922</v>
      </c>
      <c r="S236" s="21">
        <v>35252</v>
      </c>
      <c r="T236" s="103">
        <v>422670</v>
      </c>
      <c r="U236" s="6">
        <v>46</v>
      </c>
      <c r="V236" s="103">
        <v>1</v>
      </c>
      <c r="W236" s="6">
        <v>1</v>
      </c>
      <c r="X236" s="104">
        <v>0</v>
      </c>
      <c r="Y236" s="104">
        <v>1</v>
      </c>
    </row>
    <row r="237" spans="1:25" customFormat="1" ht="45.75" x14ac:dyDescent="0.25">
      <c r="A237" s="2"/>
      <c r="B237" s="24" t="s">
        <v>350</v>
      </c>
      <c r="C237" s="24" t="s">
        <v>229</v>
      </c>
      <c r="D237" s="11" t="s">
        <v>575</v>
      </c>
      <c r="E237" s="12" t="s">
        <v>325</v>
      </c>
      <c r="F237" s="12" t="s">
        <v>338</v>
      </c>
      <c r="G237" s="12" t="s">
        <v>349</v>
      </c>
      <c r="H237" s="12" t="s">
        <v>339</v>
      </c>
      <c r="I237" s="97" t="s">
        <v>382</v>
      </c>
      <c r="J237" s="60" t="s">
        <v>346</v>
      </c>
      <c r="K237" s="10">
        <v>78790</v>
      </c>
      <c r="L237" s="29">
        <v>0</v>
      </c>
      <c r="M237" s="17">
        <v>0.26427383070757904</v>
      </c>
      <c r="N237" s="17"/>
      <c r="O237" s="29">
        <v>332945</v>
      </c>
      <c r="P237" s="17"/>
      <c r="Q237" s="102">
        <v>28</v>
      </c>
      <c r="R237" s="21">
        <v>816091</v>
      </c>
      <c r="S237" s="21">
        <v>45147</v>
      </c>
      <c r="T237" s="103">
        <v>770944</v>
      </c>
      <c r="U237" s="6">
        <v>22</v>
      </c>
      <c r="V237" s="103">
        <v>1</v>
      </c>
      <c r="W237" s="6">
        <v>1</v>
      </c>
      <c r="X237" s="104">
        <v>0</v>
      </c>
      <c r="Y237" s="104">
        <v>1</v>
      </c>
    </row>
    <row r="238" spans="1:25" customFormat="1" x14ac:dyDescent="0.25">
      <c r="A238" s="2"/>
      <c r="B238" s="24" t="s">
        <v>347</v>
      </c>
      <c r="C238" s="24" t="s">
        <v>230</v>
      </c>
      <c r="D238" s="11" t="s">
        <v>576</v>
      </c>
      <c r="E238" s="12" t="s">
        <v>325</v>
      </c>
      <c r="F238" s="12" t="s">
        <v>338</v>
      </c>
      <c r="G238" s="12" t="s">
        <v>349</v>
      </c>
      <c r="H238" s="12" t="s">
        <v>339</v>
      </c>
      <c r="I238" s="97" t="s">
        <v>340</v>
      </c>
      <c r="J238" s="60" t="s">
        <v>346</v>
      </c>
      <c r="K238" s="10">
        <v>21077</v>
      </c>
      <c r="L238" s="29">
        <v>0</v>
      </c>
      <c r="M238" s="17">
        <v>0.59376695560113801</v>
      </c>
      <c r="N238" s="17"/>
      <c r="O238" s="29">
        <v>89348</v>
      </c>
      <c r="P238" s="17"/>
      <c r="Q238" s="102">
        <v>118</v>
      </c>
      <c r="R238" s="21">
        <v>151995</v>
      </c>
      <c r="S238" s="21">
        <v>17509</v>
      </c>
      <c r="T238" s="103">
        <v>134486</v>
      </c>
      <c r="U238" s="6">
        <v>140</v>
      </c>
      <c r="V238" s="103">
        <v>2</v>
      </c>
      <c r="W238" s="6">
        <v>3</v>
      </c>
      <c r="X238" s="104">
        <v>-1</v>
      </c>
      <c r="Y238" s="104">
        <v>2</v>
      </c>
    </row>
    <row r="239" spans="1:25" customFormat="1" x14ac:dyDescent="0.25">
      <c r="A239" s="2"/>
      <c r="B239" s="24" t="s">
        <v>347</v>
      </c>
      <c r="C239" s="24" t="s">
        <v>231</v>
      </c>
      <c r="D239" s="11" t="s">
        <v>577</v>
      </c>
      <c r="E239" s="12" t="s">
        <v>325</v>
      </c>
      <c r="F239" s="12" t="s">
        <v>338</v>
      </c>
      <c r="G239" s="12" t="s">
        <v>349</v>
      </c>
      <c r="H239" s="12" t="s">
        <v>339</v>
      </c>
      <c r="I239" s="97" t="s">
        <v>340</v>
      </c>
      <c r="J239" s="60" t="s">
        <v>346</v>
      </c>
      <c r="K239" s="10">
        <v>49675</v>
      </c>
      <c r="L239" s="29">
        <v>0</v>
      </c>
      <c r="M239" s="17">
        <v>0.603451174726782</v>
      </c>
      <c r="N239" s="17"/>
      <c r="O239" s="29">
        <v>168964</v>
      </c>
      <c r="P239" s="17"/>
      <c r="Q239" s="102">
        <v>50</v>
      </c>
      <c r="R239" s="21">
        <v>443850</v>
      </c>
      <c r="S239" s="21">
        <v>38867</v>
      </c>
      <c r="T239" s="103">
        <v>404983</v>
      </c>
      <c r="U239" s="6">
        <v>51</v>
      </c>
      <c r="V239" s="103">
        <v>1</v>
      </c>
      <c r="W239" s="6">
        <v>1</v>
      </c>
      <c r="X239" s="104">
        <v>0</v>
      </c>
      <c r="Y239" s="104">
        <v>1</v>
      </c>
    </row>
    <row r="240" spans="1:25" customFormat="1" x14ac:dyDescent="0.25">
      <c r="A240" s="2"/>
      <c r="B240" s="24" t="s">
        <v>336</v>
      </c>
      <c r="C240" s="24" t="s">
        <v>232</v>
      </c>
      <c r="D240" s="11" t="s">
        <v>578</v>
      </c>
      <c r="E240" s="12" t="s">
        <v>325</v>
      </c>
      <c r="F240" s="12" t="s">
        <v>338</v>
      </c>
      <c r="G240" s="12" t="s">
        <v>326</v>
      </c>
      <c r="H240" s="12" t="s">
        <v>339</v>
      </c>
      <c r="I240" s="97" t="s">
        <v>340</v>
      </c>
      <c r="J240" s="60" t="s">
        <v>346</v>
      </c>
      <c r="K240" s="10">
        <v>7934</v>
      </c>
      <c r="L240" s="29">
        <v>0</v>
      </c>
      <c r="M240" s="17">
        <v>0.87922807761637212</v>
      </c>
      <c r="N240" s="17"/>
      <c r="O240" s="29">
        <v>29329</v>
      </c>
      <c r="P240" s="17"/>
      <c r="Q240" s="102">
        <v>205</v>
      </c>
      <c r="R240" s="21">
        <v>63882</v>
      </c>
      <c r="S240" s="21">
        <v>2824</v>
      </c>
      <c r="T240" s="103">
        <v>61058</v>
      </c>
      <c r="U240" s="6">
        <v>210</v>
      </c>
      <c r="V240" s="103">
        <v>4</v>
      </c>
      <c r="W240" s="6">
        <v>4</v>
      </c>
      <c r="X240" s="104">
        <v>0</v>
      </c>
      <c r="Y240" s="104">
        <v>4</v>
      </c>
    </row>
    <row r="241" spans="1:25" customFormat="1" x14ac:dyDescent="0.25">
      <c r="A241" s="2"/>
      <c r="B241" s="24" t="s">
        <v>347</v>
      </c>
      <c r="C241" s="24" t="s">
        <v>233</v>
      </c>
      <c r="D241" s="11" t="s">
        <v>579</v>
      </c>
      <c r="E241" s="12" t="s">
        <v>325</v>
      </c>
      <c r="F241" s="12" t="s">
        <v>338</v>
      </c>
      <c r="G241" s="12" t="s">
        <v>349</v>
      </c>
      <c r="H241" s="12" t="s">
        <v>339</v>
      </c>
      <c r="I241" s="97" t="s">
        <v>340</v>
      </c>
      <c r="J241" s="60" t="s">
        <v>346</v>
      </c>
      <c r="K241" s="10">
        <v>56446</v>
      </c>
      <c r="L241" s="29">
        <v>0</v>
      </c>
      <c r="M241" s="17">
        <v>0.81945906551137804</v>
      </c>
      <c r="N241" s="17"/>
      <c r="O241" s="29">
        <v>186397</v>
      </c>
      <c r="P241" s="17"/>
      <c r="Q241" s="102">
        <v>41</v>
      </c>
      <c r="R241" s="21">
        <v>340712</v>
      </c>
      <c r="S241" s="21">
        <v>36841</v>
      </c>
      <c r="T241" s="103">
        <v>303871</v>
      </c>
      <c r="U241" s="6">
        <v>69</v>
      </c>
      <c r="V241" s="103">
        <v>1</v>
      </c>
      <c r="W241" s="6">
        <v>2</v>
      </c>
      <c r="X241" s="104">
        <v>-1</v>
      </c>
      <c r="Y241" s="104">
        <v>1</v>
      </c>
    </row>
    <row r="242" spans="1:25" customFormat="1" x14ac:dyDescent="0.25">
      <c r="A242" s="2"/>
      <c r="B242" s="24" t="s">
        <v>350</v>
      </c>
      <c r="C242" s="24" t="s">
        <v>234</v>
      </c>
      <c r="D242" s="11" t="s">
        <v>580</v>
      </c>
      <c r="E242" s="12" t="s">
        <v>325</v>
      </c>
      <c r="F242" s="12" t="s">
        <v>338</v>
      </c>
      <c r="G242" s="12" t="s">
        <v>349</v>
      </c>
      <c r="H242" s="12" t="s">
        <v>339</v>
      </c>
      <c r="I242" s="97" t="s">
        <v>340</v>
      </c>
      <c r="J242" s="60" t="s">
        <v>346</v>
      </c>
      <c r="K242" s="10">
        <v>30240</v>
      </c>
      <c r="L242" s="29">
        <v>0</v>
      </c>
      <c r="M242" s="17">
        <v>0.36425274288766801</v>
      </c>
      <c r="N242" s="17"/>
      <c r="O242" s="29">
        <v>141566</v>
      </c>
      <c r="P242" s="17"/>
      <c r="Q242" s="102">
        <v>81</v>
      </c>
      <c r="R242" s="21">
        <v>287277</v>
      </c>
      <c r="S242" s="21">
        <v>20478</v>
      </c>
      <c r="T242" s="103">
        <v>266799</v>
      </c>
      <c r="U242" s="6">
        <v>76</v>
      </c>
      <c r="V242" s="103">
        <v>2</v>
      </c>
      <c r="W242" s="6">
        <v>2</v>
      </c>
      <c r="X242" s="104">
        <v>0</v>
      </c>
      <c r="Y242" s="104">
        <v>2</v>
      </c>
    </row>
    <row r="243" spans="1:25" customFormat="1" x14ac:dyDescent="0.25">
      <c r="A243" s="2"/>
      <c r="B243" s="24" t="s">
        <v>344</v>
      </c>
      <c r="C243" s="24" t="s">
        <v>235</v>
      </c>
      <c r="D243" s="11" t="s">
        <v>581</v>
      </c>
      <c r="E243" s="12" t="s">
        <v>325</v>
      </c>
      <c r="F243" s="12" t="s">
        <v>338</v>
      </c>
      <c r="G243" s="12" t="s">
        <v>349</v>
      </c>
      <c r="H243" s="12" t="s">
        <v>339</v>
      </c>
      <c r="I243" s="97" t="s">
        <v>340</v>
      </c>
      <c r="J243" s="60" t="s">
        <v>346</v>
      </c>
      <c r="K243" s="10">
        <v>11202</v>
      </c>
      <c r="L243" s="29">
        <v>0</v>
      </c>
      <c r="M243" s="17">
        <v>0.26703344894948799</v>
      </c>
      <c r="N243" s="17"/>
      <c r="O243" s="29">
        <v>59348</v>
      </c>
      <c r="P243" s="17"/>
      <c r="Q243" s="102">
        <v>177</v>
      </c>
      <c r="R243" s="21">
        <v>107631.74731000001</v>
      </c>
      <c r="S243" s="21">
        <v>6603.7473099999997</v>
      </c>
      <c r="T243" s="103">
        <v>101028</v>
      </c>
      <c r="U243" s="6">
        <v>175</v>
      </c>
      <c r="V243" s="103">
        <v>3</v>
      </c>
      <c r="W243" s="6">
        <v>3</v>
      </c>
      <c r="X243" s="104">
        <v>0</v>
      </c>
      <c r="Y243" s="104">
        <v>3</v>
      </c>
    </row>
    <row r="244" spans="1:25" customFormat="1" x14ac:dyDescent="0.25">
      <c r="A244" s="2"/>
      <c r="B244" s="24" t="s">
        <v>342</v>
      </c>
      <c r="C244" s="24" t="s">
        <v>236</v>
      </c>
      <c r="D244" s="11" t="s">
        <v>582</v>
      </c>
      <c r="E244" s="12" t="s">
        <v>325</v>
      </c>
      <c r="F244" s="12" t="s">
        <v>338</v>
      </c>
      <c r="G244" s="12" t="s">
        <v>326</v>
      </c>
      <c r="H244" s="12" t="s">
        <v>339</v>
      </c>
      <c r="I244" s="97" t="s">
        <v>340</v>
      </c>
      <c r="J244" s="60" t="s">
        <v>346</v>
      </c>
      <c r="K244" s="10">
        <v>25441</v>
      </c>
      <c r="L244" s="29">
        <v>0</v>
      </c>
      <c r="M244" s="17">
        <v>-2.16099405726634E-3</v>
      </c>
      <c r="N244" s="17"/>
      <c r="O244" s="29">
        <v>125789</v>
      </c>
      <c r="P244" s="17"/>
      <c r="Q244" s="102">
        <v>96</v>
      </c>
      <c r="R244" s="21">
        <v>185995</v>
      </c>
      <c r="S244" s="21">
        <v>2532</v>
      </c>
      <c r="T244" s="103">
        <v>183463</v>
      </c>
      <c r="U244" s="6">
        <v>116</v>
      </c>
      <c r="V244" s="103">
        <v>2</v>
      </c>
      <c r="W244" s="6">
        <v>2</v>
      </c>
      <c r="X244" s="104">
        <v>0</v>
      </c>
      <c r="Y244" s="104">
        <v>2</v>
      </c>
    </row>
    <row r="245" spans="1:25" customFormat="1" x14ac:dyDescent="0.25">
      <c r="A245" s="2"/>
      <c r="B245" s="24" t="s">
        <v>355</v>
      </c>
      <c r="C245" s="24" t="s">
        <v>237</v>
      </c>
      <c r="D245" s="11" t="s">
        <v>583</v>
      </c>
      <c r="E245" s="12" t="s">
        <v>325</v>
      </c>
      <c r="F245" s="12" t="s">
        <v>338</v>
      </c>
      <c r="G245" s="12" t="s">
        <v>349</v>
      </c>
      <c r="H245" s="12" t="s">
        <v>339</v>
      </c>
      <c r="I245" s="97" t="s">
        <v>340</v>
      </c>
      <c r="J245" s="60" t="s">
        <v>346</v>
      </c>
      <c r="K245" s="10">
        <v>11232</v>
      </c>
      <c r="L245" s="29">
        <v>0</v>
      </c>
      <c r="M245" s="17">
        <v>0.78223127210373999</v>
      </c>
      <c r="N245" s="17"/>
      <c r="O245" s="29">
        <v>75689</v>
      </c>
      <c r="P245" s="17"/>
      <c r="Q245" s="102">
        <v>176</v>
      </c>
      <c r="R245" s="21">
        <v>138167</v>
      </c>
      <c r="S245" s="21">
        <v>2999</v>
      </c>
      <c r="T245" s="103">
        <v>135168</v>
      </c>
      <c r="U245" s="6">
        <v>139</v>
      </c>
      <c r="V245" s="103">
        <v>3</v>
      </c>
      <c r="W245" s="6">
        <v>3</v>
      </c>
      <c r="X245" s="104">
        <v>0</v>
      </c>
      <c r="Y245" s="104">
        <v>3</v>
      </c>
    </row>
    <row r="246" spans="1:25" customFormat="1" x14ac:dyDescent="0.25">
      <c r="A246" s="2"/>
      <c r="B246" s="24" t="s">
        <v>342</v>
      </c>
      <c r="C246" s="24" t="s">
        <v>238</v>
      </c>
      <c r="D246" s="11" t="s">
        <v>584</v>
      </c>
      <c r="E246" s="12" t="s">
        <v>325</v>
      </c>
      <c r="F246" s="12" t="s">
        <v>338</v>
      </c>
      <c r="G246" s="12" t="s">
        <v>326</v>
      </c>
      <c r="H246" s="12" t="s">
        <v>339</v>
      </c>
      <c r="I246" s="97" t="s">
        <v>340</v>
      </c>
      <c r="J246" s="60" t="s">
        <v>341</v>
      </c>
      <c r="K246" s="10">
        <v>8718</v>
      </c>
      <c r="L246" s="29">
        <v>0</v>
      </c>
      <c r="M246" s="17">
        <v>0.71505561288843</v>
      </c>
      <c r="N246" s="17"/>
      <c r="O246" s="29">
        <v>35072</v>
      </c>
      <c r="P246" s="17"/>
      <c r="Q246" s="102">
        <v>195</v>
      </c>
      <c r="R246" s="21">
        <v>72917</v>
      </c>
      <c r="S246" s="21">
        <v>5228</v>
      </c>
      <c r="T246" s="103">
        <v>67689</v>
      </c>
      <c r="U246" s="6">
        <v>200</v>
      </c>
      <c r="V246" s="103">
        <v>4</v>
      </c>
      <c r="W246" s="6">
        <v>4</v>
      </c>
      <c r="X246" s="104">
        <v>0</v>
      </c>
      <c r="Y246" s="104">
        <v>4</v>
      </c>
    </row>
    <row r="247" spans="1:25" customFormat="1" x14ac:dyDescent="0.25">
      <c r="A247" s="2"/>
      <c r="B247" s="24" t="s">
        <v>344</v>
      </c>
      <c r="C247" s="24" t="s">
        <v>239</v>
      </c>
      <c r="D247" s="11" t="s">
        <v>585</v>
      </c>
      <c r="E247" s="12" t="s">
        <v>325</v>
      </c>
      <c r="F247" s="12" t="s">
        <v>338</v>
      </c>
      <c r="G247" s="12" t="s">
        <v>349</v>
      </c>
      <c r="H247" s="12" t="s">
        <v>339</v>
      </c>
      <c r="I247" s="97" t="s">
        <v>340</v>
      </c>
      <c r="J247" s="60" t="s">
        <v>346</v>
      </c>
      <c r="K247" s="10">
        <v>80710</v>
      </c>
      <c r="L247" s="29">
        <v>0</v>
      </c>
      <c r="M247" s="17">
        <v>0.56532104599200306</v>
      </c>
      <c r="N247" s="17"/>
      <c r="O247" s="29">
        <v>310658</v>
      </c>
      <c r="P247" s="17"/>
      <c r="Q247" s="102">
        <v>26</v>
      </c>
      <c r="R247" s="21">
        <v>691938</v>
      </c>
      <c r="S247" s="21">
        <v>39498</v>
      </c>
      <c r="T247" s="103">
        <v>652440</v>
      </c>
      <c r="U247" s="6">
        <v>26</v>
      </c>
      <c r="V247" s="103">
        <v>1</v>
      </c>
      <c r="W247" s="6">
        <v>1</v>
      </c>
      <c r="X247" s="104">
        <v>0</v>
      </c>
      <c r="Y247" s="104">
        <v>1</v>
      </c>
    </row>
    <row r="248" spans="1:25" customFormat="1" x14ac:dyDescent="0.25">
      <c r="A248" s="2"/>
      <c r="B248" s="24" t="s">
        <v>342</v>
      </c>
      <c r="C248" s="24" t="s">
        <v>240</v>
      </c>
      <c r="D248" s="11" t="s">
        <v>586</v>
      </c>
      <c r="E248" s="12" t="s">
        <v>325</v>
      </c>
      <c r="F248" s="12" t="s">
        <v>338</v>
      </c>
      <c r="G248" s="12" t="s">
        <v>326</v>
      </c>
      <c r="H248" s="12" t="s">
        <v>339</v>
      </c>
      <c r="I248" s="97" t="s">
        <v>340</v>
      </c>
      <c r="J248" s="60" t="s">
        <v>346</v>
      </c>
      <c r="K248" s="10">
        <v>3453</v>
      </c>
      <c r="L248" s="29">
        <v>0</v>
      </c>
      <c r="M248" s="17">
        <v>0.21761658031088102</v>
      </c>
      <c r="N248" s="17"/>
      <c r="O248" s="29">
        <v>31010</v>
      </c>
      <c r="P248" s="17"/>
      <c r="Q248" s="102">
        <v>243</v>
      </c>
      <c r="R248" s="21">
        <v>56968</v>
      </c>
      <c r="S248" s="21">
        <v>1823</v>
      </c>
      <c r="T248" s="103">
        <v>55145</v>
      </c>
      <c r="U248" s="6">
        <v>219</v>
      </c>
      <c r="V248" s="103">
        <v>4</v>
      </c>
      <c r="W248" s="6">
        <v>4</v>
      </c>
      <c r="X248" s="104">
        <v>0</v>
      </c>
      <c r="Y248" s="104">
        <v>4</v>
      </c>
    </row>
    <row r="249" spans="1:25" customFormat="1" x14ac:dyDescent="0.25">
      <c r="A249" s="2"/>
      <c r="B249" s="24" t="s">
        <v>344</v>
      </c>
      <c r="C249" s="24" t="s">
        <v>241</v>
      </c>
      <c r="D249" s="11" t="s">
        <v>587</v>
      </c>
      <c r="E249" s="12" t="s">
        <v>325</v>
      </c>
      <c r="F249" s="12" t="s">
        <v>338</v>
      </c>
      <c r="G249" s="12" t="s">
        <v>349</v>
      </c>
      <c r="H249" s="12" t="s">
        <v>339</v>
      </c>
      <c r="I249" s="97" t="s">
        <v>340</v>
      </c>
      <c r="J249" s="60" t="s">
        <v>346</v>
      </c>
      <c r="K249" s="10">
        <v>288356</v>
      </c>
      <c r="L249" s="29">
        <v>0</v>
      </c>
      <c r="M249" s="17">
        <v>0.39594304573654604</v>
      </c>
      <c r="N249" s="17"/>
      <c r="O249" s="29">
        <v>1335740</v>
      </c>
      <c r="P249" s="17"/>
      <c r="Q249" s="102">
        <v>4</v>
      </c>
      <c r="R249" s="21">
        <v>2804999</v>
      </c>
      <c r="S249" s="21">
        <v>215185</v>
      </c>
      <c r="T249" s="103">
        <v>2589814</v>
      </c>
      <c r="U249" s="6">
        <v>4</v>
      </c>
      <c r="V249" s="103">
        <v>1</v>
      </c>
      <c r="W249" s="6">
        <v>1</v>
      </c>
      <c r="X249" s="104">
        <v>0</v>
      </c>
      <c r="Y249" s="104">
        <v>1</v>
      </c>
    </row>
    <row r="250" spans="1:25" customFormat="1" x14ac:dyDescent="0.25">
      <c r="A250" s="2"/>
      <c r="B250" s="24" t="s">
        <v>350</v>
      </c>
      <c r="C250" s="24" t="s">
        <v>242</v>
      </c>
      <c r="D250" s="11" t="s">
        <v>588</v>
      </c>
      <c r="E250" s="12" t="s">
        <v>325</v>
      </c>
      <c r="F250" s="12" t="s">
        <v>338</v>
      </c>
      <c r="G250" s="12" t="s">
        <v>349</v>
      </c>
      <c r="H250" s="12" t="s">
        <v>339</v>
      </c>
      <c r="I250" s="97" t="s">
        <v>340</v>
      </c>
      <c r="J250" s="60" t="s">
        <v>341</v>
      </c>
      <c r="K250" s="10">
        <v>82926</v>
      </c>
      <c r="L250" s="29">
        <v>0</v>
      </c>
      <c r="M250" s="17">
        <v>0.45047012758703403</v>
      </c>
      <c r="N250" s="17"/>
      <c r="O250" s="29">
        <v>251070</v>
      </c>
      <c r="P250" s="17"/>
      <c r="Q250" s="102">
        <v>24</v>
      </c>
      <c r="R250" s="21">
        <v>593999</v>
      </c>
      <c r="S250" s="21">
        <v>36154</v>
      </c>
      <c r="T250" s="103">
        <v>557845</v>
      </c>
      <c r="U250" s="6">
        <v>32</v>
      </c>
      <c r="V250" s="103">
        <v>1</v>
      </c>
      <c r="W250" s="6">
        <v>1</v>
      </c>
      <c r="X250" s="104">
        <v>0</v>
      </c>
      <c r="Y250" s="104">
        <v>1</v>
      </c>
    </row>
    <row r="251" spans="1:25" customFormat="1" x14ac:dyDescent="0.25">
      <c r="A251" s="2"/>
      <c r="B251" s="24" t="s">
        <v>344</v>
      </c>
      <c r="C251" s="24" t="s">
        <v>243</v>
      </c>
      <c r="D251" s="11" t="s">
        <v>589</v>
      </c>
      <c r="E251" s="12" t="s">
        <v>325</v>
      </c>
      <c r="F251" s="12" t="s">
        <v>338</v>
      </c>
      <c r="G251" s="12" t="s">
        <v>349</v>
      </c>
      <c r="H251" s="12" t="s">
        <v>339</v>
      </c>
      <c r="I251" s="97" t="s">
        <v>340</v>
      </c>
      <c r="J251" s="60" t="s">
        <v>346</v>
      </c>
      <c r="K251" s="10">
        <v>166894</v>
      </c>
      <c r="L251" s="29">
        <v>0</v>
      </c>
      <c r="M251" s="17">
        <v>0.49642632800320302</v>
      </c>
      <c r="N251" s="17"/>
      <c r="O251" s="29">
        <v>691743</v>
      </c>
      <c r="P251" s="17"/>
      <c r="Q251" s="102">
        <v>14</v>
      </c>
      <c r="R251" s="21">
        <v>1382337</v>
      </c>
      <c r="S251" s="21">
        <v>109965</v>
      </c>
      <c r="T251" s="103">
        <v>1272372</v>
      </c>
      <c r="U251" s="6">
        <v>13</v>
      </c>
      <c r="V251" s="103">
        <v>1</v>
      </c>
      <c r="W251" s="6">
        <v>1</v>
      </c>
      <c r="X251" s="104">
        <v>0</v>
      </c>
      <c r="Y251" s="104">
        <v>1</v>
      </c>
    </row>
    <row r="252" spans="1:25" customFormat="1" x14ac:dyDescent="0.25">
      <c r="A252" s="2"/>
      <c r="B252" s="24" t="s">
        <v>342</v>
      </c>
      <c r="C252" s="24" t="s">
        <v>244</v>
      </c>
      <c r="D252" s="11" t="s">
        <v>590</v>
      </c>
      <c r="E252" s="12" t="s">
        <v>325</v>
      </c>
      <c r="F252" s="12" t="s">
        <v>338</v>
      </c>
      <c r="G252" s="12" t="s">
        <v>349</v>
      </c>
      <c r="H252" s="12" t="s">
        <v>339</v>
      </c>
      <c r="I252" s="97" t="s">
        <v>340</v>
      </c>
      <c r="J252" s="60" t="s">
        <v>341</v>
      </c>
      <c r="K252" s="10">
        <v>17913</v>
      </c>
      <c r="L252" s="29">
        <v>0</v>
      </c>
      <c r="M252" s="17">
        <v>0.68553156705294005</v>
      </c>
      <c r="N252" s="17"/>
      <c r="O252" s="29">
        <v>62601</v>
      </c>
      <c r="P252" s="17"/>
      <c r="Q252" s="102">
        <v>123</v>
      </c>
      <c r="R252" s="21">
        <v>133021</v>
      </c>
      <c r="S252" s="21">
        <v>12573</v>
      </c>
      <c r="T252" s="103">
        <v>120448</v>
      </c>
      <c r="U252" s="6">
        <v>154</v>
      </c>
      <c r="V252" s="103">
        <v>2</v>
      </c>
      <c r="W252" s="6">
        <v>3</v>
      </c>
      <c r="X252" s="104">
        <v>-1</v>
      </c>
      <c r="Y252" s="104">
        <v>2</v>
      </c>
    </row>
    <row r="253" spans="1:25" customFormat="1" x14ac:dyDescent="0.25">
      <c r="A253" s="2"/>
      <c r="B253" s="24" t="s">
        <v>347</v>
      </c>
      <c r="C253" s="24" t="s">
        <v>245</v>
      </c>
      <c r="D253" s="11" t="s">
        <v>591</v>
      </c>
      <c r="E253" s="12" t="s">
        <v>325</v>
      </c>
      <c r="F253" s="12" t="s">
        <v>338</v>
      </c>
      <c r="G253" s="12" t="s">
        <v>349</v>
      </c>
      <c r="H253" s="12" t="s">
        <v>339</v>
      </c>
      <c r="I253" s="97" t="s">
        <v>340</v>
      </c>
      <c r="J253" s="60" t="s">
        <v>346</v>
      </c>
      <c r="K253" s="10">
        <v>15639</v>
      </c>
      <c r="L253" s="29">
        <v>0</v>
      </c>
      <c r="M253" s="17">
        <v>0.92027480428183406</v>
      </c>
      <c r="N253" s="17"/>
      <c r="O253" s="29">
        <v>35648</v>
      </c>
      <c r="P253" s="17"/>
      <c r="Q253" s="102">
        <v>139</v>
      </c>
      <c r="R253" s="21">
        <v>94860</v>
      </c>
      <c r="S253" s="21">
        <v>6879</v>
      </c>
      <c r="T253" s="103">
        <v>87981</v>
      </c>
      <c r="U253" s="6">
        <v>184</v>
      </c>
      <c r="V253" s="103">
        <v>3</v>
      </c>
      <c r="W253" s="6">
        <v>3</v>
      </c>
      <c r="X253" s="104">
        <v>0</v>
      </c>
      <c r="Y253" s="104">
        <v>3</v>
      </c>
    </row>
    <row r="254" spans="1:25" customFormat="1" x14ac:dyDescent="0.25">
      <c r="A254" s="2"/>
      <c r="B254" s="24" t="s">
        <v>344</v>
      </c>
      <c r="C254" s="24" t="s">
        <v>246</v>
      </c>
      <c r="D254" s="11" t="s">
        <v>592</v>
      </c>
      <c r="E254" s="12" t="s">
        <v>325</v>
      </c>
      <c r="F254" s="12" t="s">
        <v>338</v>
      </c>
      <c r="G254" s="12" t="s">
        <v>349</v>
      </c>
      <c r="H254" s="12" t="s">
        <v>339</v>
      </c>
      <c r="I254" s="97" t="s">
        <v>340</v>
      </c>
      <c r="J254" s="60" t="s">
        <v>425</v>
      </c>
      <c r="K254" s="10">
        <v>89116</v>
      </c>
      <c r="L254" s="29">
        <v>0</v>
      </c>
      <c r="M254" s="17">
        <v>0.37994957412531305</v>
      </c>
      <c r="N254" s="17"/>
      <c r="O254" s="29">
        <v>378968</v>
      </c>
      <c r="P254" s="17"/>
      <c r="Q254" s="102">
        <v>23</v>
      </c>
      <c r="R254" s="21">
        <v>761103</v>
      </c>
      <c r="S254" s="21">
        <v>80192</v>
      </c>
      <c r="T254" s="103">
        <v>680911</v>
      </c>
      <c r="U254" s="6">
        <v>25</v>
      </c>
      <c r="V254" s="103">
        <v>1</v>
      </c>
      <c r="W254" s="6">
        <v>1</v>
      </c>
      <c r="X254" s="104">
        <v>0</v>
      </c>
      <c r="Y254" s="104">
        <v>1</v>
      </c>
    </row>
    <row r="255" spans="1:25" customFormat="1" x14ac:dyDescent="0.25">
      <c r="A255" s="2"/>
      <c r="B255" s="24" t="s">
        <v>352</v>
      </c>
      <c r="C255" s="24" t="s">
        <v>247</v>
      </c>
      <c r="D255" s="11" t="s">
        <v>593</v>
      </c>
      <c r="E255" s="12" t="s">
        <v>325</v>
      </c>
      <c r="F255" s="12" t="s">
        <v>338</v>
      </c>
      <c r="G255" s="12" t="s">
        <v>349</v>
      </c>
      <c r="H255" s="12" t="s">
        <v>339</v>
      </c>
      <c r="I255" s="97" t="s">
        <v>340</v>
      </c>
      <c r="J255" s="60" t="s">
        <v>346</v>
      </c>
      <c r="K255" s="10">
        <v>189890</v>
      </c>
      <c r="L255" s="29">
        <v>0</v>
      </c>
      <c r="M255" s="17">
        <v>0.48227826506421001</v>
      </c>
      <c r="N255" s="17"/>
      <c r="O255" s="29">
        <v>907558</v>
      </c>
      <c r="P255" s="17"/>
      <c r="Q255" s="102">
        <v>12</v>
      </c>
      <c r="R255" s="21">
        <v>1869684</v>
      </c>
      <c r="S255" s="21">
        <v>171079</v>
      </c>
      <c r="T255" s="103">
        <v>1698605</v>
      </c>
      <c r="U255" s="6">
        <v>11</v>
      </c>
      <c r="V255" s="103">
        <v>1</v>
      </c>
      <c r="W255" s="6">
        <v>1</v>
      </c>
      <c r="X255" s="104">
        <v>0</v>
      </c>
      <c r="Y255" s="104">
        <v>1</v>
      </c>
    </row>
    <row r="256" spans="1:25" customFormat="1" x14ac:dyDescent="0.25">
      <c r="A256" s="2"/>
      <c r="B256" s="24" t="s">
        <v>352</v>
      </c>
      <c r="C256" s="24" t="s">
        <v>248</v>
      </c>
      <c r="D256" s="11" t="s">
        <v>594</v>
      </c>
      <c r="E256" s="12" t="s">
        <v>325</v>
      </c>
      <c r="F256" s="12" t="s">
        <v>338</v>
      </c>
      <c r="G256" s="12" t="s">
        <v>349</v>
      </c>
      <c r="H256" s="12" t="s">
        <v>339</v>
      </c>
      <c r="I256" s="97" t="s">
        <v>340</v>
      </c>
      <c r="J256" s="60" t="s">
        <v>346</v>
      </c>
      <c r="K256" s="10">
        <v>53814</v>
      </c>
      <c r="L256" s="29">
        <v>0</v>
      </c>
      <c r="M256" s="17">
        <v>0.58669080708182408</v>
      </c>
      <c r="N256" s="17"/>
      <c r="O256" s="29">
        <v>314647</v>
      </c>
      <c r="P256" s="17"/>
      <c r="Q256" s="102">
        <v>44</v>
      </c>
      <c r="R256" s="21">
        <v>565961</v>
      </c>
      <c r="S256" s="21">
        <v>28615</v>
      </c>
      <c r="T256" s="103">
        <v>537346</v>
      </c>
      <c r="U256" s="6">
        <v>33</v>
      </c>
      <c r="V256" s="103">
        <v>1</v>
      </c>
      <c r="W256" s="6">
        <v>1</v>
      </c>
      <c r="X256" s="104">
        <v>0</v>
      </c>
      <c r="Y256" s="104">
        <v>1</v>
      </c>
    </row>
    <row r="257" spans="1:25" customFormat="1" x14ac:dyDescent="0.25">
      <c r="A257" s="2"/>
      <c r="B257" s="24" t="s">
        <v>342</v>
      </c>
      <c r="C257" s="24" t="s">
        <v>249</v>
      </c>
      <c r="D257" s="11" t="s">
        <v>595</v>
      </c>
      <c r="E257" s="12" t="s">
        <v>325</v>
      </c>
      <c r="F257" s="12" t="s">
        <v>338</v>
      </c>
      <c r="G257" s="12" t="s">
        <v>326</v>
      </c>
      <c r="H257" s="12" t="s">
        <v>339</v>
      </c>
      <c r="I257" s="97" t="s">
        <v>340</v>
      </c>
      <c r="J257" s="60" t="s">
        <v>346</v>
      </c>
      <c r="K257" s="10">
        <v>8587</v>
      </c>
      <c r="L257" s="29">
        <v>0</v>
      </c>
      <c r="M257" s="17">
        <v>0.66750841750841805</v>
      </c>
      <c r="N257" s="17"/>
      <c r="O257" s="29">
        <v>25722</v>
      </c>
      <c r="P257" s="17"/>
      <c r="Q257" s="102">
        <v>197</v>
      </c>
      <c r="R257" s="21">
        <v>60072</v>
      </c>
      <c r="S257" s="21">
        <v>4746</v>
      </c>
      <c r="T257" s="103">
        <v>55326</v>
      </c>
      <c r="U257" s="6">
        <v>218</v>
      </c>
      <c r="V257" s="103">
        <v>4</v>
      </c>
      <c r="W257" s="6">
        <v>4</v>
      </c>
      <c r="X257" s="104">
        <v>0</v>
      </c>
      <c r="Y257" s="104">
        <v>4</v>
      </c>
    </row>
    <row r="258" spans="1:25" customFormat="1" x14ac:dyDescent="0.25">
      <c r="A258" s="2"/>
      <c r="B258" s="24" t="s">
        <v>350</v>
      </c>
      <c r="C258" s="24" t="s">
        <v>250</v>
      </c>
      <c r="D258" s="11" t="s">
        <v>596</v>
      </c>
      <c r="E258" s="12" t="s">
        <v>325</v>
      </c>
      <c r="F258" s="12" t="s">
        <v>338</v>
      </c>
      <c r="G258" s="12" t="s">
        <v>349</v>
      </c>
      <c r="H258" s="12" t="s">
        <v>339</v>
      </c>
      <c r="I258" s="97" t="s">
        <v>340</v>
      </c>
      <c r="J258" s="60" t="s">
        <v>346</v>
      </c>
      <c r="K258" s="10">
        <v>8862</v>
      </c>
      <c r="L258" s="29">
        <v>0</v>
      </c>
      <c r="M258" s="17">
        <v>0.263761823538533</v>
      </c>
      <c r="N258" s="17"/>
      <c r="O258" s="29">
        <v>92183</v>
      </c>
      <c r="P258" s="17"/>
      <c r="Q258" s="102">
        <v>194</v>
      </c>
      <c r="R258" s="21">
        <v>213171</v>
      </c>
      <c r="S258" s="21">
        <v>47621</v>
      </c>
      <c r="T258" s="103">
        <v>165550</v>
      </c>
      <c r="U258" s="6">
        <v>122</v>
      </c>
      <c r="V258" s="103">
        <v>3</v>
      </c>
      <c r="W258" s="6">
        <v>2</v>
      </c>
      <c r="X258" s="104">
        <v>1</v>
      </c>
      <c r="Y258" s="104">
        <v>2</v>
      </c>
    </row>
    <row r="259" spans="1:25" customFormat="1" x14ac:dyDescent="0.25">
      <c r="A259" s="2"/>
      <c r="B259" s="24" t="s">
        <v>344</v>
      </c>
      <c r="C259" s="24" t="s">
        <v>251</v>
      </c>
      <c r="D259" s="11" t="s">
        <v>597</v>
      </c>
      <c r="E259" s="12" t="s">
        <v>325</v>
      </c>
      <c r="F259" s="12" t="s">
        <v>338</v>
      </c>
      <c r="G259" s="12" t="s">
        <v>326</v>
      </c>
      <c r="H259" s="12" t="s">
        <v>339</v>
      </c>
      <c r="I259" s="97" t="s">
        <v>340</v>
      </c>
      <c r="J259" s="60" t="s">
        <v>346</v>
      </c>
      <c r="K259" s="10">
        <v>100563</v>
      </c>
      <c r="L259" s="29">
        <v>0</v>
      </c>
      <c r="M259" s="17">
        <v>0.52735653941037608</v>
      </c>
      <c r="N259" s="17"/>
      <c r="O259" s="29">
        <v>594711</v>
      </c>
      <c r="P259" s="17"/>
      <c r="Q259" s="102">
        <v>20</v>
      </c>
      <c r="R259" s="21">
        <v>1077615</v>
      </c>
      <c r="S259" s="21">
        <v>78029</v>
      </c>
      <c r="T259" s="103">
        <v>999586</v>
      </c>
      <c r="U259" s="6">
        <v>17</v>
      </c>
      <c r="V259" s="103">
        <v>1</v>
      </c>
      <c r="W259" s="6">
        <v>1</v>
      </c>
      <c r="X259" s="104">
        <v>0</v>
      </c>
      <c r="Y259" s="104">
        <v>1</v>
      </c>
    </row>
    <row r="260" spans="1:25" customFormat="1" x14ac:dyDescent="0.25">
      <c r="A260" s="2"/>
      <c r="B260" s="24" t="s">
        <v>342</v>
      </c>
      <c r="C260" s="24" t="s">
        <v>252</v>
      </c>
      <c r="D260" s="11" t="s">
        <v>598</v>
      </c>
      <c r="E260" s="12" t="s">
        <v>325</v>
      </c>
      <c r="F260" s="12" t="s">
        <v>338</v>
      </c>
      <c r="G260" s="12" t="s">
        <v>349</v>
      </c>
      <c r="H260" s="12" t="s">
        <v>339</v>
      </c>
      <c r="I260" s="97" t="s">
        <v>340</v>
      </c>
      <c r="J260" s="60" t="s">
        <v>341</v>
      </c>
      <c r="K260" s="10">
        <v>7080</v>
      </c>
      <c r="L260" s="29">
        <v>0</v>
      </c>
      <c r="M260" s="17">
        <v>0.94488188976377996</v>
      </c>
      <c r="N260" s="17"/>
      <c r="O260" s="29">
        <v>22601</v>
      </c>
      <c r="P260" s="17"/>
      <c r="Q260" s="102">
        <v>214</v>
      </c>
      <c r="R260" s="21">
        <v>54976</v>
      </c>
      <c r="S260" s="21">
        <v>2326</v>
      </c>
      <c r="T260" s="103">
        <v>52650</v>
      </c>
      <c r="U260" s="6">
        <v>222</v>
      </c>
      <c r="V260" s="103">
        <v>4</v>
      </c>
      <c r="W260" s="6">
        <v>4</v>
      </c>
      <c r="X260" s="104">
        <v>0</v>
      </c>
      <c r="Y260" s="104">
        <v>4</v>
      </c>
    </row>
    <row r="261" spans="1:25" customFormat="1" x14ac:dyDescent="0.25">
      <c r="A261" s="2"/>
      <c r="B261" s="24" t="s">
        <v>350</v>
      </c>
      <c r="C261" s="24" t="s">
        <v>253</v>
      </c>
      <c r="D261" s="11" t="s">
        <v>599</v>
      </c>
      <c r="E261" s="12" t="s">
        <v>325</v>
      </c>
      <c r="F261" s="12" t="s">
        <v>338</v>
      </c>
      <c r="G261" s="12" t="s">
        <v>349</v>
      </c>
      <c r="H261" s="12" t="s">
        <v>339</v>
      </c>
      <c r="I261" s="97" t="s">
        <v>340</v>
      </c>
      <c r="J261" s="60" t="s">
        <v>341</v>
      </c>
      <c r="K261" s="10">
        <v>14210</v>
      </c>
      <c r="L261" s="29">
        <v>0</v>
      </c>
      <c r="M261" s="17">
        <v>0.37652360954624603</v>
      </c>
      <c r="N261" s="17"/>
      <c r="O261" s="29">
        <v>54594</v>
      </c>
      <c r="P261" s="17"/>
      <c r="Q261" s="102">
        <v>149</v>
      </c>
      <c r="R261" s="21">
        <v>133246</v>
      </c>
      <c r="S261" s="21">
        <v>8733</v>
      </c>
      <c r="T261" s="103">
        <v>124513</v>
      </c>
      <c r="U261" s="6">
        <v>149</v>
      </c>
      <c r="V261" s="103">
        <v>3</v>
      </c>
      <c r="W261" s="6">
        <v>3</v>
      </c>
      <c r="X261" s="104">
        <v>0</v>
      </c>
      <c r="Y261" s="104">
        <v>3</v>
      </c>
    </row>
    <row r="262" spans="1:25" customFormat="1" x14ac:dyDescent="0.25">
      <c r="A262" s="2"/>
      <c r="B262" s="24" t="s">
        <v>344</v>
      </c>
      <c r="C262" s="24" t="s">
        <v>254</v>
      </c>
      <c r="D262" s="11" t="s">
        <v>600</v>
      </c>
      <c r="E262" s="12" t="s">
        <v>325</v>
      </c>
      <c r="F262" s="12" t="s">
        <v>338</v>
      </c>
      <c r="G262" s="12" t="s">
        <v>349</v>
      </c>
      <c r="H262" s="12" t="s">
        <v>339</v>
      </c>
      <c r="I262" s="97" t="s">
        <v>340</v>
      </c>
      <c r="J262" s="60" t="s">
        <v>346</v>
      </c>
      <c r="K262" s="10">
        <v>17541</v>
      </c>
      <c r="L262" s="29">
        <v>0</v>
      </c>
      <c r="M262" s="17">
        <v>0.31880456962007703</v>
      </c>
      <c r="N262" s="17"/>
      <c r="O262" s="29">
        <v>88894</v>
      </c>
      <c r="P262" s="17"/>
      <c r="Q262" s="102">
        <v>125</v>
      </c>
      <c r="R262" s="21">
        <v>168715</v>
      </c>
      <c r="S262" s="21">
        <v>8951</v>
      </c>
      <c r="T262" s="103">
        <v>159764</v>
      </c>
      <c r="U262" s="6">
        <v>124</v>
      </c>
      <c r="V262" s="103">
        <v>2</v>
      </c>
      <c r="W262" s="6">
        <v>2</v>
      </c>
      <c r="X262" s="104">
        <v>0</v>
      </c>
      <c r="Y262" s="104">
        <v>2</v>
      </c>
    </row>
    <row r="263" spans="1:25" customFormat="1" x14ac:dyDescent="0.25">
      <c r="A263" s="2"/>
      <c r="B263" s="24" t="s">
        <v>350</v>
      </c>
      <c r="C263" s="24" t="s">
        <v>255</v>
      </c>
      <c r="D263" s="11" t="s">
        <v>601</v>
      </c>
      <c r="E263" s="12" t="s">
        <v>325</v>
      </c>
      <c r="F263" s="12" t="s">
        <v>338</v>
      </c>
      <c r="G263" s="12" t="s">
        <v>349</v>
      </c>
      <c r="H263" s="12" t="s">
        <v>339</v>
      </c>
      <c r="I263" s="97" t="s">
        <v>340</v>
      </c>
      <c r="J263" s="60" t="s">
        <v>346</v>
      </c>
      <c r="K263" s="10">
        <v>12222</v>
      </c>
      <c r="L263" s="29">
        <v>0</v>
      </c>
      <c r="M263" s="17">
        <v>0.29727664304571405</v>
      </c>
      <c r="N263" s="17"/>
      <c r="O263" s="29">
        <v>79831</v>
      </c>
      <c r="P263" s="17"/>
      <c r="Q263" s="102">
        <v>165</v>
      </c>
      <c r="R263" s="21">
        <v>148387.70000000001</v>
      </c>
      <c r="S263" s="21">
        <v>4128</v>
      </c>
      <c r="T263" s="103">
        <v>144259.70000000001</v>
      </c>
      <c r="U263" s="6">
        <v>132</v>
      </c>
      <c r="V263" s="103">
        <v>3</v>
      </c>
      <c r="W263" s="6">
        <v>3</v>
      </c>
      <c r="X263" s="104">
        <v>0</v>
      </c>
      <c r="Y263" s="104">
        <v>3</v>
      </c>
    </row>
    <row r="264" spans="1:25" customFormat="1" x14ac:dyDescent="0.25">
      <c r="A264" s="2"/>
      <c r="B264" s="24" t="s">
        <v>350</v>
      </c>
      <c r="C264" s="24" t="s">
        <v>256</v>
      </c>
      <c r="D264" s="11" t="s">
        <v>602</v>
      </c>
      <c r="E264" s="12" t="s">
        <v>325</v>
      </c>
      <c r="F264" s="12" t="s">
        <v>338</v>
      </c>
      <c r="G264" s="12" t="s">
        <v>349</v>
      </c>
      <c r="H264" s="12" t="s">
        <v>339</v>
      </c>
      <c r="I264" s="97" t="s">
        <v>340</v>
      </c>
      <c r="J264" s="60" t="s">
        <v>346</v>
      </c>
      <c r="K264" s="10">
        <v>40718</v>
      </c>
      <c r="L264" s="29">
        <v>0</v>
      </c>
      <c r="M264" s="17">
        <v>0.24676360652748702</v>
      </c>
      <c r="N264" s="17"/>
      <c r="O264" s="29">
        <v>190345</v>
      </c>
      <c r="P264" s="17"/>
      <c r="Q264" s="102">
        <v>63</v>
      </c>
      <c r="R264" s="21">
        <v>462541</v>
      </c>
      <c r="S264" s="21">
        <v>8017</v>
      </c>
      <c r="T264" s="103">
        <v>454524</v>
      </c>
      <c r="U264" s="6">
        <v>40</v>
      </c>
      <c r="V264" s="103">
        <v>1</v>
      </c>
      <c r="W264" s="6">
        <v>1</v>
      </c>
      <c r="X264" s="104">
        <v>0</v>
      </c>
      <c r="Y264" s="104">
        <v>1</v>
      </c>
    </row>
    <row r="265" spans="1:25" customFormat="1" x14ac:dyDescent="0.25">
      <c r="A265" s="2"/>
      <c r="B265" s="24" t="s">
        <v>344</v>
      </c>
      <c r="C265" s="24" t="s">
        <v>257</v>
      </c>
      <c r="D265" s="11" t="s">
        <v>603</v>
      </c>
      <c r="E265" s="12" t="s">
        <v>325</v>
      </c>
      <c r="F265" s="12" t="s">
        <v>338</v>
      </c>
      <c r="G265" s="12" t="s">
        <v>349</v>
      </c>
      <c r="H265" s="12" t="s">
        <v>339</v>
      </c>
      <c r="I265" s="97" t="s">
        <v>340</v>
      </c>
      <c r="J265" s="60" t="s">
        <v>346</v>
      </c>
      <c r="K265" s="10">
        <v>25051</v>
      </c>
      <c r="L265" s="29">
        <v>0</v>
      </c>
      <c r="M265" s="17">
        <v>0.58095850145913908</v>
      </c>
      <c r="N265" s="17"/>
      <c r="O265" s="29">
        <v>107446</v>
      </c>
      <c r="P265" s="17"/>
      <c r="Q265" s="102">
        <v>99</v>
      </c>
      <c r="R265" s="21">
        <v>203678</v>
      </c>
      <c r="S265" s="21">
        <v>10129</v>
      </c>
      <c r="T265" s="103">
        <v>193549</v>
      </c>
      <c r="U265" s="6">
        <v>110</v>
      </c>
      <c r="V265" s="103">
        <v>2</v>
      </c>
      <c r="W265" s="6">
        <v>2</v>
      </c>
      <c r="X265" s="104">
        <v>0</v>
      </c>
      <c r="Y265" s="104">
        <v>2</v>
      </c>
    </row>
    <row r="266" spans="1:25" customFormat="1" x14ac:dyDescent="0.25">
      <c r="A266" s="2"/>
      <c r="B266" s="24" t="s">
        <v>355</v>
      </c>
      <c r="C266" s="24" t="s">
        <v>258</v>
      </c>
      <c r="D266" s="11" t="s">
        <v>604</v>
      </c>
      <c r="E266" s="12" t="s">
        <v>325</v>
      </c>
      <c r="F266" s="12" t="s">
        <v>338</v>
      </c>
      <c r="G266" s="12" t="s">
        <v>349</v>
      </c>
      <c r="H266" s="12" t="s">
        <v>339</v>
      </c>
      <c r="I266" s="97" t="s">
        <v>340</v>
      </c>
      <c r="J266" s="60" t="s">
        <v>346</v>
      </c>
      <c r="K266" s="10">
        <v>50886</v>
      </c>
      <c r="L266" s="29">
        <v>0</v>
      </c>
      <c r="M266" s="17">
        <v>0.51422196226251604</v>
      </c>
      <c r="N266" s="17"/>
      <c r="O266" s="29">
        <v>275185</v>
      </c>
      <c r="P266" s="17"/>
      <c r="Q266" s="102">
        <v>47</v>
      </c>
      <c r="R266" s="21">
        <v>588280</v>
      </c>
      <c r="S266" s="21">
        <v>6906</v>
      </c>
      <c r="T266" s="103">
        <v>581374</v>
      </c>
      <c r="U266" s="6">
        <v>29</v>
      </c>
      <c r="V266" s="103">
        <v>1</v>
      </c>
      <c r="W266" s="6">
        <v>1</v>
      </c>
      <c r="X266" s="104">
        <v>0</v>
      </c>
      <c r="Y266" s="104">
        <v>1</v>
      </c>
    </row>
    <row r="267" spans="1:25" customFormat="1" x14ac:dyDescent="0.25">
      <c r="A267" s="2"/>
      <c r="B267" s="24" t="s">
        <v>342</v>
      </c>
      <c r="C267" s="24" t="s">
        <v>259</v>
      </c>
      <c r="D267" s="11" t="s">
        <v>605</v>
      </c>
      <c r="E267" s="12" t="s">
        <v>325</v>
      </c>
      <c r="F267" s="12" t="s">
        <v>338</v>
      </c>
      <c r="G267" s="12" t="s">
        <v>326</v>
      </c>
      <c r="H267" s="12" t="s">
        <v>339</v>
      </c>
      <c r="I267" s="97" t="s">
        <v>340</v>
      </c>
      <c r="J267" s="60" t="s">
        <v>346</v>
      </c>
      <c r="K267" s="10">
        <v>8450</v>
      </c>
      <c r="L267" s="29">
        <v>0</v>
      </c>
      <c r="M267" s="17">
        <v>1.8636847710330098E-2</v>
      </c>
      <c r="N267" s="17"/>
      <c r="O267" s="29">
        <v>40961</v>
      </c>
      <c r="P267" s="17"/>
      <c r="Q267" s="102">
        <v>200</v>
      </c>
      <c r="R267" s="21">
        <v>76781</v>
      </c>
      <c r="S267" s="21">
        <v>871</v>
      </c>
      <c r="T267" s="103">
        <v>75910</v>
      </c>
      <c r="U267" s="6">
        <v>194</v>
      </c>
      <c r="V267" s="103">
        <v>4</v>
      </c>
      <c r="W267" s="6">
        <v>3</v>
      </c>
      <c r="X267" s="104">
        <v>1</v>
      </c>
      <c r="Y267" s="104">
        <v>3</v>
      </c>
    </row>
    <row r="268" spans="1:25" customFormat="1" x14ac:dyDescent="0.25">
      <c r="A268" s="2"/>
      <c r="B268" s="24" t="s">
        <v>342</v>
      </c>
      <c r="C268" s="24" t="s">
        <v>260</v>
      </c>
      <c r="D268" s="11" t="s">
        <v>606</v>
      </c>
      <c r="E268" s="12" t="s">
        <v>325</v>
      </c>
      <c r="F268" s="12" t="s">
        <v>338</v>
      </c>
      <c r="G268" s="12" t="s">
        <v>326</v>
      </c>
      <c r="H268" s="12" t="s">
        <v>339</v>
      </c>
      <c r="I268" s="97" t="s">
        <v>340</v>
      </c>
      <c r="J268" s="60" t="s">
        <v>341</v>
      </c>
      <c r="K268" s="10">
        <v>8161</v>
      </c>
      <c r="L268" s="29">
        <v>0</v>
      </c>
      <c r="M268" s="17">
        <v>0.71664512422806304</v>
      </c>
      <c r="N268" s="17"/>
      <c r="O268" s="29">
        <v>34359</v>
      </c>
      <c r="P268" s="17"/>
      <c r="Q268" s="102">
        <v>204</v>
      </c>
      <c r="R268" s="21">
        <v>66594</v>
      </c>
      <c r="S268" s="21">
        <v>3565</v>
      </c>
      <c r="T268" s="103">
        <v>63029</v>
      </c>
      <c r="U268" s="6">
        <v>207</v>
      </c>
      <c r="V268" s="103">
        <v>4</v>
      </c>
      <c r="W268" s="6">
        <v>4</v>
      </c>
      <c r="X268" s="104">
        <v>0</v>
      </c>
      <c r="Y268" s="104">
        <v>4</v>
      </c>
    </row>
    <row r="269" spans="1:25" customFormat="1" x14ac:dyDescent="0.25">
      <c r="A269" s="2"/>
      <c r="B269" s="24" t="s">
        <v>350</v>
      </c>
      <c r="C269" s="24" t="s">
        <v>261</v>
      </c>
      <c r="D269" s="11" t="s">
        <v>607</v>
      </c>
      <c r="E269" s="12" t="s">
        <v>325</v>
      </c>
      <c r="F269" s="12" t="s">
        <v>338</v>
      </c>
      <c r="G269" s="12" t="s">
        <v>349</v>
      </c>
      <c r="H269" s="12" t="s">
        <v>339</v>
      </c>
      <c r="I269" s="97" t="s">
        <v>340</v>
      </c>
      <c r="J269" s="60" t="s">
        <v>346</v>
      </c>
      <c r="K269" s="10">
        <v>10160</v>
      </c>
      <c r="L269" s="29">
        <v>0</v>
      </c>
      <c r="M269" s="17">
        <v>0.166729965818458</v>
      </c>
      <c r="N269" s="17"/>
      <c r="O269" s="29">
        <v>92011</v>
      </c>
      <c r="P269" s="17"/>
      <c r="Q269" s="102">
        <v>181</v>
      </c>
      <c r="R269" s="21">
        <v>210452</v>
      </c>
      <c r="S269" s="21">
        <v>3620</v>
      </c>
      <c r="T269" s="103">
        <v>206832</v>
      </c>
      <c r="U269" s="6">
        <v>101</v>
      </c>
      <c r="V269" s="103">
        <v>3</v>
      </c>
      <c r="W269" s="6">
        <v>2</v>
      </c>
      <c r="X269" s="104">
        <v>1</v>
      </c>
      <c r="Y269" s="104">
        <v>2</v>
      </c>
    </row>
    <row r="270" spans="1:25" customFormat="1" x14ac:dyDescent="0.25">
      <c r="A270" s="2"/>
      <c r="B270" s="24" t="s">
        <v>350</v>
      </c>
      <c r="C270" s="24" t="s">
        <v>262</v>
      </c>
      <c r="D270" s="11" t="s">
        <v>608</v>
      </c>
      <c r="E270" s="12" t="s">
        <v>325</v>
      </c>
      <c r="F270" s="12" t="s">
        <v>338</v>
      </c>
      <c r="G270" s="12" t="s">
        <v>326</v>
      </c>
      <c r="H270" s="12" t="s">
        <v>339</v>
      </c>
      <c r="I270" s="97" t="s">
        <v>340</v>
      </c>
      <c r="J270" s="60" t="s">
        <v>346</v>
      </c>
      <c r="K270" s="10">
        <v>15012</v>
      </c>
      <c r="L270" s="29">
        <v>0</v>
      </c>
      <c r="M270" s="17">
        <v>0.39675598718665805</v>
      </c>
      <c r="N270" s="17"/>
      <c r="O270" s="29">
        <v>88616</v>
      </c>
      <c r="P270" s="17"/>
      <c r="Q270" s="102">
        <v>141</v>
      </c>
      <c r="R270" s="21">
        <v>198143</v>
      </c>
      <c r="S270" s="21">
        <v>35140</v>
      </c>
      <c r="T270" s="103">
        <v>163003</v>
      </c>
      <c r="U270" s="6">
        <v>123</v>
      </c>
      <c r="V270" s="103">
        <v>3</v>
      </c>
      <c r="W270" s="6">
        <v>2</v>
      </c>
      <c r="X270" s="104">
        <v>1</v>
      </c>
      <c r="Y270" s="104">
        <v>2</v>
      </c>
    </row>
    <row r="271" spans="1:25" customFormat="1" x14ac:dyDescent="0.25">
      <c r="A271" s="2"/>
      <c r="B271" s="24" t="s">
        <v>342</v>
      </c>
      <c r="C271" s="24" t="s">
        <v>263</v>
      </c>
      <c r="D271" s="11" t="s">
        <v>609</v>
      </c>
      <c r="E271" s="12" t="s">
        <v>325</v>
      </c>
      <c r="F271" s="12" t="s">
        <v>338</v>
      </c>
      <c r="G271" s="12" t="s">
        <v>349</v>
      </c>
      <c r="H271" s="12" t="s">
        <v>339</v>
      </c>
      <c r="I271" s="97" t="s">
        <v>340</v>
      </c>
      <c r="J271" s="60" t="s">
        <v>341</v>
      </c>
      <c r="K271" s="10">
        <v>44716</v>
      </c>
      <c r="L271" s="29">
        <v>0</v>
      </c>
      <c r="M271" s="17">
        <v>0.65014504392973205</v>
      </c>
      <c r="N271" s="17"/>
      <c r="O271" s="29">
        <v>141285</v>
      </c>
      <c r="P271" s="17"/>
      <c r="Q271" s="102">
        <v>54</v>
      </c>
      <c r="R271" s="21">
        <v>287944</v>
      </c>
      <c r="S271" s="21">
        <v>29131</v>
      </c>
      <c r="T271" s="103">
        <v>258813</v>
      </c>
      <c r="U271" s="6">
        <v>81</v>
      </c>
      <c r="V271" s="103">
        <v>1</v>
      </c>
      <c r="W271" s="6">
        <v>2</v>
      </c>
      <c r="X271" s="104">
        <v>-1</v>
      </c>
      <c r="Y271" s="104">
        <v>1</v>
      </c>
    </row>
    <row r="272" spans="1:25" customFormat="1" x14ac:dyDescent="0.25">
      <c r="A272" s="2"/>
      <c r="B272" s="24" t="s">
        <v>352</v>
      </c>
      <c r="C272" s="24" t="s">
        <v>264</v>
      </c>
      <c r="D272" s="11" t="s">
        <v>610</v>
      </c>
      <c r="E272" s="12" t="s">
        <v>325</v>
      </c>
      <c r="F272" s="12" t="s">
        <v>338</v>
      </c>
      <c r="G272" s="12" t="s">
        <v>349</v>
      </c>
      <c r="H272" s="12" t="s">
        <v>339</v>
      </c>
      <c r="I272" s="97" t="s">
        <v>340</v>
      </c>
      <c r="J272" s="60" t="s">
        <v>346</v>
      </c>
      <c r="K272" s="10">
        <v>597436</v>
      </c>
      <c r="L272" s="29">
        <v>0</v>
      </c>
      <c r="M272" s="17">
        <v>0.31060630745210105</v>
      </c>
      <c r="N272" s="17"/>
      <c r="O272" s="29">
        <v>3813294</v>
      </c>
      <c r="P272" s="17"/>
      <c r="Q272" s="102">
        <v>2</v>
      </c>
      <c r="R272" s="21">
        <v>7527983</v>
      </c>
      <c r="S272" s="21">
        <v>725854</v>
      </c>
      <c r="T272" s="103">
        <v>6802129</v>
      </c>
      <c r="U272" s="6">
        <v>2</v>
      </c>
      <c r="V272" s="103">
        <v>1</v>
      </c>
      <c r="W272" s="6">
        <v>1</v>
      </c>
      <c r="X272" s="104">
        <v>0</v>
      </c>
      <c r="Y272" s="104">
        <v>1</v>
      </c>
    </row>
    <row r="273" spans="1:25" customFormat="1" x14ac:dyDescent="0.25">
      <c r="A273" s="2"/>
      <c r="B273" s="24" t="s">
        <v>344</v>
      </c>
      <c r="C273" s="24" t="s">
        <v>265</v>
      </c>
      <c r="D273" s="11" t="s">
        <v>611</v>
      </c>
      <c r="E273" s="12" t="s">
        <v>325</v>
      </c>
      <c r="F273" s="12" t="s">
        <v>338</v>
      </c>
      <c r="G273" s="12" t="s">
        <v>326</v>
      </c>
      <c r="H273" s="12" t="s">
        <v>339</v>
      </c>
      <c r="I273" s="97" t="s">
        <v>340</v>
      </c>
      <c r="J273" s="60" t="s">
        <v>346</v>
      </c>
      <c r="K273" s="10">
        <v>16557</v>
      </c>
      <c r="L273" s="29">
        <v>0</v>
      </c>
      <c r="M273" s="17">
        <v>0.85167044867330211</v>
      </c>
      <c r="N273" s="17"/>
      <c r="O273" s="29">
        <v>68913</v>
      </c>
      <c r="P273" s="17"/>
      <c r="Q273" s="102">
        <v>134</v>
      </c>
      <c r="R273" s="21">
        <v>136939</v>
      </c>
      <c r="S273" s="21">
        <v>5141</v>
      </c>
      <c r="T273" s="103">
        <v>131798</v>
      </c>
      <c r="U273" s="6">
        <v>141</v>
      </c>
      <c r="V273" s="103">
        <v>3</v>
      </c>
      <c r="W273" s="6">
        <v>3</v>
      </c>
      <c r="X273" s="104">
        <v>0</v>
      </c>
      <c r="Y273" s="104">
        <v>3</v>
      </c>
    </row>
    <row r="274" spans="1:25" customFormat="1" ht="45.75" x14ac:dyDescent="0.25">
      <c r="A274" s="2"/>
      <c r="B274" s="24" t="s">
        <v>350</v>
      </c>
      <c r="C274" s="24" t="s">
        <v>266</v>
      </c>
      <c r="D274" s="11" t="s">
        <v>612</v>
      </c>
      <c r="E274" s="12" t="s">
        <v>325</v>
      </c>
      <c r="F274" s="12" t="s">
        <v>338</v>
      </c>
      <c r="G274" s="12" t="s">
        <v>349</v>
      </c>
      <c r="H274" s="12" t="s">
        <v>339</v>
      </c>
      <c r="I274" s="97" t="s">
        <v>361</v>
      </c>
      <c r="J274" s="60" t="s">
        <v>341</v>
      </c>
      <c r="K274" s="10">
        <v>24646</v>
      </c>
      <c r="L274" s="29">
        <v>0</v>
      </c>
      <c r="M274" s="17">
        <v>0.85771543086172308</v>
      </c>
      <c r="N274" s="17"/>
      <c r="O274" s="29">
        <v>62712</v>
      </c>
      <c r="P274" s="17"/>
      <c r="Q274" s="102">
        <v>100</v>
      </c>
      <c r="R274" s="21">
        <v>128940</v>
      </c>
      <c r="S274" s="21">
        <v>5771</v>
      </c>
      <c r="T274" s="103">
        <v>123169</v>
      </c>
      <c r="U274" s="6">
        <v>151</v>
      </c>
      <c r="V274" s="103">
        <v>2</v>
      </c>
      <c r="W274" s="6">
        <v>3</v>
      </c>
      <c r="X274" s="104">
        <v>-1</v>
      </c>
      <c r="Y274" s="104">
        <v>2</v>
      </c>
    </row>
    <row r="275" spans="1:25" customFormat="1" x14ac:dyDescent="0.25">
      <c r="A275" s="82"/>
      <c r="B275" s="49" t="s">
        <v>350</v>
      </c>
      <c r="C275" s="49" t="s">
        <v>267</v>
      </c>
      <c r="D275" s="50" t="s">
        <v>613</v>
      </c>
      <c r="E275" s="51" t="s">
        <v>325</v>
      </c>
      <c r="F275" s="51" t="s">
        <v>338</v>
      </c>
      <c r="G275" s="51" t="s">
        <v>349</v>
      </c>
      <c r="H275" s="51" t="s">
        <v>339</v>
      </c>
      <c r="I275" s="97" t="s">
        <v>340</v>
      </c>
      <c r="J275" s="61" t="s">
        <v>346</v>
      </c>
      <c r="K275" s="15">
        <v>1563</v>
      </c>
      <c r="L275" s="53">
        <v>0</v>
      </c>
      <c r="M275" s="52">
        <v>1.9873509641941699E-2</v>
      </c>
      <c r="N275" s="52"/>
      <c r="O275" s="53">
        <v>124799</v>
      </c>
      <c r="P275" s="52"/>
      <c r="Q275" s="102">
        <v>255</v>
      </c>
      <c r="R275" s="54">
        <v>220555.59307999999</v>
      </c>
      <c r="S275" s="54">
        <v>2034</v>
      </c>
      <c r="T275" s="103">
        <v>218521.59307999999</v>
      </c>
      <c r="U275" s="6">
        <v>96</v>
      </c>
      <c r="V275" s="103">
        <v>4</v>
      </c>
      <c r="W275" s="6">
        <v>2</v>
      </c>
      <c r="X275" s="104">
        <v>2</v>
      </c>
      <c r="Y275" s="104">
        <v>2</v>
      </c>
    </row>
    <row r="276" spans="1:25" customFormat="1" x14ac:dyDescent="0.25">
      <c r="A276" s="2"/>
      <c r="B276" s="24"/>
      <c r="C276" s="24"/>
      <c r="D276" s="11" t="s">
        <v>291</v>
      </c>
      <c r="E276" s="12"/>
      <c r="F276" s="12"/>
      <c r="G276" s="12"/>
      <c r="H276" s="12"/>
      <c r="I276" s="97"/>
      <c r="J276" s="60"/>
      <c r="K276" s="10"/>
      <c r="L276" s="29"/>
      <c r="M276" s="17"/>
      <c r="N276" s="17"/>
      <c r="O276" s="29"/>
      <c r="P276" s="17"/>
      <c r="Q276" s="102"/>
      <c r="R276" s="21"/>
      <c r="S276" s="21"/>
      <c r="T276" s="103"/>
      <c r="U276" s="6"/>
      <c r="V276" s="103"/>
      <c r="W276" s="6"/>
      <c r="X276" s="104"/>
      <c r="Y276" s="104">
        <v>4</v>
      </c>
    </row>
    <row r="277" spans="1:25" customFormat="1" x14ac:dyDescent="0.25">
      <c r="A277" s="2"/>
      <c r="B277" s="24"/>
      <c r="C277" s="1"/>
      <c r="D277" s="124" t="s">
        <v>616</v>
      </c>
      <c r="E277" s="12"/>
      <c r="F277" s="12"/>
      <c r="G277" s="12"/>
      <c r="H277" s="12"/>
      <c r="I277" s="97" t="s">
        <v>500</v>
      </c>
      <c r="J277" s="60"/>
      <c r="K277" s="10"/>
      <c r="L277" s="29"/>
      <c r="M277" s="17"/>
      <c r="N277" s="17"/>
      <c r="O277" s="29"/>
      <c r="P277" s="17"/>
      <c r="Q277" s="17"/>
      <c r="R277" s="21"/>
      <c r="S277" s="21"/>
      <c r="T277" s="103">
        <v>0</v>
      </c>
      <c r="U277" s="6"/>
      <c r="V277" s="103"/>
      <c r="W277" s="6"/>
      <c r="X277" s="104"/>
      <c r="Y277" s="104">
        <v>5</v>
      </c>
    </row>
    <row r="278" spans="1:25" customFormat="1" x14ac:dyDescent="0.25">
      <c r="A278" s="2"/>
      <c r="B278" s="24"/>
      <c r="C278" s="1"/>
      <c r="D278" s="124" t="s">
        <v>617</v>
      </c>
      <c r="E278" s="12"/>
      <c r="F278" s="12"/>
      <c r="G278" s="12"/>
      <c r="H278" s="12"/>
      <c r="I278" s="97"/>
      <c r="J278" s="60"/>
      <c r="K278" s="10"/>
      <c r="L278" s="29"/>
      <c r="M278" s="13"/>
      <c r="N278" s="13"/>
      <c r="O278" s="30"/>
      <c r="P278" s="13"/>
      <c r="Q278" s="13"/>
      <c r="R278" s="21"/>
      <c r="S278" s="21"/>
      <c r="T278" s="103">
        <v>0</v>
      </c>
      <c r="U278" s="6" t="e">
        <v>#N/A</v>
      </c>
      <c r="V278" s="103" t="e">
        <v>#N/A</v>
      </c>
      <c r="W278" s="6" t="e">
        <v>#N/A</v>
      </c>
      <c r="X278" s="104" t="e">
        <v>#N/A</v>
      </c>
      <c r="Y278" s="104">
        <v>5</v>
      </c>
    </row>
    <row r="279" spans="1:25" customFormat="1" x14ac:dyDescent="0.25">
      <c r="A279" s="2"/>
      <c r="B279" s="24"/>
      <c r="C279" s="1"/>
      <c r="D279" s="11" t="s">
        <v>292</v>
      </c>
      <c r="E279" s="12"/>
      <c r="F279" s="12"/>
      <c r="G279" s="12"/>
      <c r="H279" s="12"/>
      <c r="I279" s="97"/>
      <c r="J279" s="60"/>
      <c r="K279" s="10"/>
      <c r="L279" s="29"/>
      <c r="M279" s="13"/>
      <c r="N279" s="13"/>
      <c r="O279" s="30"/>
      <c r="P279" s="13"/>
      <c r="Q279" s="13"/>
      <c r="R279" s="21"/>
      <c r="S279" s="21"/>
      <c r="T279" s="103">
        <v>0</v>
      </c>
      <c r="U279" s="6" t="e">
        <v>#N/A</v>
      </c>
      <c r="V279" s="103" t="e">
        <v>#N/A</v>
      </c>
      <c r="W279" s="6" t="e">
        <v>#N/A</v>
      </c>
      <c r="X279" s="104" t="e">
        <v>#N/A</v>
      </c>
      <c r="Y279" s="104">
        <v>5</v>
      </c>
    </row>
    <row r="280" spans="1:25" customFormat="1" x14ac:dyDescent="0.25">
      <c r="A280" s="2"/>
      <c r="B280" s="24"/>
      <c r="C280" s="1"/>
      <c r="D280" s="11"/>
      <c r="E280" s="12"/>
      <c r="F280" s="12"/>
      <c r="G280" s="12"/>
      <c r="H280" s="12"/>
      <c r="I280" s="97"/>
      <c r="J280" s="60"/>
      <c r="K280" s="10"/>
      <c r="L280" s="29"/>
      <c r="M280" s="13"/>
      <c r="N280" s="13"/>
      <c r="O280" s="30"/>
      <c r="P280" s="13"/>
      <c r="Q280" s="13"/>
      <c r="R280" s="21"/>
      <c r="S280" s="21"/>
      <c r="T280" s="103">
        <v>0</v>
      </c>
      <c r="U280" s="6" t="e">
        <v>#N/A</v>
      </c>
      <c r="V280" s="103" t="e">
        <v>#N/A</v>
      </c>
      <c r="W280" s="6" t="e">
        <v>#N/A</v>
      </c>
      <c r="X280" s="104" t="e">
        <v>#N/A</v>
      </c>
      <c r="Y280" s="104" t="e">
        <v>#N/A</v>
      </c>
    </row>
    <row r="281" spans="1:25" customFormat="1" x14ac:dyDescent="0.25">
      <c r="A281" s="2"/>
      <c r="B281" s="24"/>
      <c r="C281" s="1"/>
      <c r="D281" s="11"/>
      <c r="E281" s="12"/>
      <c r="F281" s="12"/>
      <c r="G281" s="12"/>
      <c r="H281" s="12"/>
      <c r="I281" s="97"/>
      <c r="J281" s="60"/>
      <c r="K281" s="10"/>
      <c r="L281" s="29"/>
      <c r="M281" s="13"/>
      <c r="N281" s="13"/>
      <c r="O281" s="30"/>
      <c r="P281" s="13"/>
      <c r="Q281" s="13"/>
      <c r="R281" s="21"/>
      <c r="S281" s="21"/>
      <c r="T281" s="103">
        <v>0</v>
      </c>
      <c r="U281" s="6" t="e">
        <v>#N/A</v>
      </c>
      <c r="V281" s="103" t="e">
        <v>#N/A</v>
      </c>
      <c r="W281" s="6" t="e">
        <v>#N/A</v>
      </c>
      <c r="X281" s="104" t="e">
        <v>#N/A</v>
      </c>
      <c r="Y281" s="104" t="e">
        <v>#N/A</v>
      </c>
    </row>
    <row r="282" spans="1:25" customFormat="1" x14ac:dyDescent="0.25">
      <c r="A282" s="2"/>
      <c r="B282" s="24"/>
      <c r="C282" s="1"/>
      <c r="D282" s="11"/>
      <c r="E282" s="12"/>
      <c r="F282" s="12"/>
      <c r="G282" s="12"/>
      <c r="H282" s="12"/>
      <c r="I282" s="95"/>
      <c r="J282" s="60"/>
      <c r="K282" s="10"/>
      <c r="L282" s="29"/>
      <c r="M282" s="13"/>
      <c r="N282" s="13"/>
      <c r="O282" s="30"/>
      <c r="P282" s="13"/>
      <c r="Q282" s="13"/>
      <c r="R282" s="21"/>
      <c r="S282" s="21"/>
      <c r="T282" s="103">
        <v>0</v>
      </c>
      <c r="U282" s="6" t="e">
        <v>#N/A</v>
      </c>
      <c r="V282" s="103" t="e">
        <v>#N/A</v>
      </c>
      <c r="W282" s="6" t="e">
        <v>#N/A</v>
      </c>
      <c r="X282" s="104" t="e">
        <v>#N/A</v>
      </c>
      <c r="Y282" s="104" t="e">
        <v>#N/A</v>
      </c>
    </row>
    <row r="283" spans="1:25" customFormat="1" x14ac:dyDescent="0.25">
      <c r="A283" s="2"/>
      <c r="B283" s="24"/>
      <c r="C283" s="1"/>
      <c r="D283" s="11"/>
      <c r="E283" s="12"/>
      <c r="F283" s="12"/>
      <c r="G283" s="12"/>
      <c r="H283" s="12"/>
      <c r="I283" s="95"/>
      <c r="J283" s="60"/>
      <c r="K283" s="10"/>
      <c r="L283" s="29"/>
      <c r="M283" s="13"/>
      <c r="N283" s="13"/>
      <c r="O283" s="30"/>
      <c r="P283" s="13"/>
      <c r="Q283" s="13"/>
      <c r="R283" s="21"/>
      <c r="S283" s="21"/>
      <c r="T283" s="103">
        <v>0</v>
      </c>
      <c r="U283" s="6" t="e">
        <v>#N/A</v>
      </c>
      <c r="V283" s="103" t="e">
        <v>#N/A</v>
      </c>
      <c r="W283" s="6" t="e">
        <v>#N/A</v>
      </c>
      <c r="X283" s="104" t="e">
        <v>#N/A</v>
      </c>
      <c r="Y283" s="104" t="e">
        <v>#N/A</v>
      </c>
    </row>
    <row r="284" spans="1:25" customFormat="1" x14ac:dyDescent="0.25">
      <c r="A284" s="2"/>
      <c r="B284" s="24"/>
      <c r="C284" s="1"/>
      <c r="D284" s="11"/>
      <c r="E284" s="12"/>
      <c r="F284" s="12"/>
      <c r="G284" s="12"/>
      <c r="H284" s="12"/>
      <c r="I284" s="95"/>
      <c r="J284" s="60"/>
      <c r="K284" s="10"/>
      <c r="L284" s="29"/>
      <c r="M284" s="13"/>
      <c r="N284" s="13"/>
      <c r="O284" s="30"/>
      <c r="P284" s="13"/>
      <c r="Q284" s="13"/>
      <c r="R284" s="21"/>
      <c r="S284" s="21"/>
      <c r="T284" s="103">
        <v>0</v>
      </c>
      <c r="U284" s="6" t="e">
        <v>#N/A</v>
      </c>
      <c r="V284" s="103" t="e">
        <v>#N/A</v>
      </c>
      <c r="W284" s="6" t="e">
        <v>#N/A</v>
      </c>
      <c r="X284" s="104" t="e">
        <v>#N/A</v>
      </c>
      <c r="Y284" s="104" t="e">
        <v>#N/A</v>
      </c>
    </row>
    <row r="285" spans="1:25" customFormat="1" x14ac:dyDescent="0.25">
      <c r="A285" s="2"/>
      <c r="B285" s="24"/>
      <c r="C285" s="1"/>
      <c r="D285" s="11"/>
      <c r="E285" s="12"/>
      <c r="F285" s="12"/>
      <c r="G285" s="12"/>
      <c r="H285" s="12"/>
      <c r="I285" s="95"/>
      <c r="J285" s="60"/>
      <c r="K285" s="10"/>
      <c r="L285" s="29"/>
      <c r="M285" s="13"/>
      <c r="N285" s="13"/>
      <c r="O285" s="30"/>
      <c r="P285" s="13"/>
      <c r="Q285" s="13"/>
      <c r="R285" s="21"/>
      <c r="S285" s="21"/>
      <c r="T285" s="103">
        <v>0</v>
      </c>
      <c r="U285" s="6" t="e">
        <v>#N/A</v>
      </c>
      <c r="V285" s="103" t="e">
        <v>#N/A</v>
      </c>
      <c r="W285" s="6" t="e">
        <v>#N/A</v>
      </c>
      <c r="X285" s="104" t="e">
        <v>#N/A</v>
      </c>
      <c r="Y285" s="104" t="e">
        <v>#N/A</v>
      </c>
    </row>
    <row r="286" spans="1:25" customFormat="1" x14ac:dyDescent="0.25">
      <c r="A286" s="2"/>
      <c r="B286" s="24"/>
      <c r="C286" s="1"/>
      <c r="D286" s="11"/>
      <c r="E286" s="12"/>
      <c r="F286" s="12"/>
      <c r="G286" s="12"/>
      <c r="H286" s="12"/>
      <c r="I286" s="95"/>
      <c r="J286" s="60"/>
      <c r="K286" s="10"/>
      <c r="L286" s="29"/>
      <c r="M286" s="13"/>
      <c r="N286" s="13"/>
      <c r="O286" s="30"/>
      <c r="P286" s="13"/>
      <c r="Q286" s="13"/>
      <c r="R286" s="21"/>
      <c r="S286" s="21"/>
      <c r="T286" s="103">
        <v>0</v>
      </c>
      <c r="U286" s="6" t="e">
        <v>#N/A</v>
      </c>
      <c r="V286" s="103" t="e">
        <v>#N/A</v>
      </c>
      <c r="W286" s="6" t="e">
        <v>#N/A</v>
      </c>
      <c r="X286" s="104" t="e">
        <v>#N/A</v>
      </c>
      <c r="Y286" s="104" t="e">
        <v>#N/A</v>
      </c>
    </row>
    <row r="287" spans="1:25" customFormat="1" x14ac:dyDescent="0.25">
      <c r="A287" s="2"/>
      <c r="B287" s="24"/>
      <c r="C287" s="1"/>
      <c r="D287" s="11"/>
      <c r="E287" s="12"/>
      <c r="F287" s="12"/>
      <c r="G287" s="12"/>
      <c r="H287" s="12"/>
      <c r="I287" s="95"/>
      <c r="J287" s="60"/>
      <c r="K287" s="10"/>
      <c r="L287" s="29"/>
      <c r="M287" s="13"/>
      <c r="N287" s="13"/>
      <c r="O287" s="30"/>
      <c r="P287" s="13"/>
      <c r="Q287" s="13"/>
      <c r="R287" s="21"/>
      <c r="S287" s="21"/>
      <c r="T287" s="103">
        <v>0</v>
      </c>
      <c r="U287" s="6" t="e">
        <v>#N/A</v>
      </c>
      <c r="V287" s="103" t="e">
        <v>#N/A</v>
      </c>
      <c r="W287" s="6" t="e">
        <v>#N/A</v>
      </c>
      <c r="X287" s="104" t="e">
        <v>#N/A</v>
      </c>
      <c r="Y287" s="104" t="e">
        <v>#N/A</v>
      </c>
    </row>
    <row r="288" spans="1:25" customFormat="1" x14ac:dyDescent="0.25">
      <c r="A288" s="2"/>
      <c r="B288" s="24"/>
      <c r="C288" s="1"/>
      <c r="D288" s="11"/>
      <c r="E288" s="12"/>
      <c r="F288" s="12"/>
      <c r="G288" s="12"/>
      <c r="H288" s="12"/>
      <c r="I288" s="95"/>
      <c r="J288" s="60"/>
      <c r="K288" s="10"/>
      <c r="L288" s="29"/>
      <c r="M288" s="13"/>
      <c r="N288" s="13"/>
      <c r="O288" s="30"/>
      <c r="P288" s="13"/>
      <c r="Q288" s="13"/>
      <c r="R288" s="21"/>
      <c r="S288" s="21"/>
      <c r="T288" s="103">
        <v>0</v>
      </c>
      <c r="U288" s="6" t="e">
        <v>#N/A</v>
      </c>
      <c r="V288" s="103" t="e">
        <v>#N/A</v>
      </c>
      <c r="W288" s="6" t="e">
        <v>#N/A</v>
      </c>
      <c r="X288" s="104" t="e">
        <v>#N/A</v>
      </c>
      <c r="Y288" s="104" t="e">
        <v>#N/A</v>
      </c>
    </row>
    <row r="289" spans="1:25" customFormat="1" x14ac:dyDescent="0.25">
      <c r="A289" s="2"/>
      <c r="B289" s="24"/>
      <c r="C289" s="1"/>
      <c r="D289" s="11"/>
      <c r="E289" s="12"/>
      <c r="F289" s="12"/>
      <c r="G289" s="12"/>
      <c r="H289" s="12"/>
      <c r="I289" s="95"/>
      <c r="J289" s="60"/>
      <c r="K289" s="10"/>
      <c r="L289" s="29"/>
      <c r="M289" s="13"/>
      <c r="N289" s="13"/>
      <c r="O289" s="30"/>
      <c r="P289" s="13"/>
      <c r="Q289" s="13"/>
      <c r="R289" s="21"/>
      <c r="S289" s="21"/>
      <c r="T289" s="103">
        <v>0</v>
      </c>
      <c r="U289" s="6" t="e">
        <v>#N/A</v>
      </c>
      <c r="V289" s="103" t="e">
        <v>#N/A</v>
      </c>
      <c r="W289" s="6" t="e">
        <v>#N/A</v>
      </c>
      <c r="X289" s="104" t="e">
        <v>#N/A</v>
      </c>
      <c r="Y289" s="104" t="e">
        <v>#N/A</v>
      </c>
    </row>
    <row r="290" spans="1:25" customFormat="1" x14ac:dyDescent="0.25">
      <c r="A290" s="2"/>
      <c r="B290" s="24"/>
      <c r="C290" s="1"/>
      <c r="D290" s="11"/>
      <c r="E290" s="12"/>
      <c r="F290" s="12"/>
      <c r="G290" s="12"/>
      <c r="H290" s="12"/>
      <c r="I290" s="95"/>
      <c r="J290" s="60"/>
      <c r="K290" s="10"/>
      <c r="L290" s="29"/>
      <c r="M290" s="13"/>
      <c r="N290" s="13"/>
      <c r="O290" s="30"/>
      <c r="P290" s="13"/>
      <c r="Q290" s="13"/>
      <c r="R290" s="21"/>
      <c r="S290" s="21"/>
      <c r="T290" s="103">
        <v>0</v>
      </c>
      <c r="U290" s="6" t="e">
        <v>#N/A</v>
      </c>
      <c r="V290" s="103" t="e">
        <v>#N/A</v>
      </c>
      <c r="W290" s="6" t="e">
        <v>#N/A</v>
      </c>
      <c r="X290" s="104" t="e">
        <v>#N/A</v>
      </c>
      <c r="Y290" s="104" t="e">
        <v>#N/A</v>
      </c>
    </row>
    <row r="291" spans="1:25" customFormat="1" x14ac:dyDescent="0.25">
      <c r="A291" s="2"/>
      <c r="B291" s="24"/>
      <c r="C291" s="1"/>
      <c r="D291" s="11"/>
      <c r="E291" s="12"/>
      <c r="F291" s="12"/>
      <c r="G291" s="12"/>
      <c r="H291" s="12"/>
      <c r="I291" s="95"/>
      <c r="J291" s="60"/>
      <c r="K291" s="10"/>
      <c r="L291" s="29"/>
      <c r="M291" s="13"/>
      <c r="N291" s="13"/>
      <c r="O291" s="30"/>
      <c r="P291" s="13"/>
      <c r="Q291" s="13"/>
      <c r="R291" s="21"/>
      <c r="S291" s="21"/>
      <c r="T291" s="103">
        <v>0</v>
      </c>
      <c r="U291" s="6" t="e">
        <v>#N/A</v>
      </c>
      <c r="V291" s="103" t="e">
        <v>#N/A</v>
      </c>
      <c r="W291" s="6" t="e">
        <v>#N/A</v>
      </c>
      <c r="X291" s="104" t="e">
        <v>#N/A</v>
      </c>
      <c r="Y291" s="104" t="e">
        <v>#N/A</v>
      </c>
    </row>
    <row r="292" spans="1:25" customFormat="1" x14ac:dyDescent="0.25">
      <c r="A292" s="2"/>
      <c r="B292" s="24"/>
      <c r="C292" s="1"/>
      <c r="D292" s="11"/>
      <c r="E292" s="12"/>
      <c r="F292" s="12"/>
      <c r="G292" s="12"/>
      <c r="H292" s="12"/>
      <c r="I292" s="95"/>
      <c r="J292" s="60"/>
      <c r="K292" s="10"/>
      <c r="L292" s="29"/>
      <c r="M292" s="13"/>
      <c r="N292" s="13"/>
      <c r="O292" s="30"/>
      <c r="P292" s="13"/>
      <c r="Q292" s="13"/>
      <c r="R292" s="21"/>
      <c r="S292" s="21"/>
      <c r="T292" s="103">
        <v>0</v>
      </c>
      <c r="U292" s="6" t="e">
        <v>#N/A</v>
      </c>
      <c r="V292" s="103" t="e">
        <v>#N/A</v>
      </c>
      <c r="W292" s="6" t="e">
        <v>#N/A</v>
      </c>
      <c r="X292" s="104" t="e">
        <v>#N/A</v>
      </c>
      <c r="Y292" s="104" t="e">
        <v>#N/A</v>
      </c>
    </row>
    <row r="293" spans="1:25" customFormat="1" x14ac:dyDescent="0.25">
      <c r="A293" s="2"/>
      <c r="B293" s="24"/>
      <c r="C293" s="1"/>
      <c r="D293" s="11"/>
      <c r="E293" s="12"/>
      <c r="F293" s="12"/>
      <c r="G293" s="12"/>
      <c r="H293" s="12"/>
      <c r="I293" s="95"/>
      <c r="J293" s="60"/>
      <c r="K293" s="10"/>
      <c r="L293" s="29"/>
      <c r="M293" s="13"/>
      <c r="N293" s="13"/>
      <c r="O293" s="30"/>
      <c r="P293" s="13"/>
      <c r="Q293" s="13"/>
      <c r="R293" s="21"/>
      <c r="S293" s="21"/>
      <c r="T293" s="103">
        <v>0</v>
      </c>
      <c r="U293" s="6" t="e">
        <v>#N/A</v>
      </c>
      <c r="V293" s="103" t="e">
        <v>#N/A</v>
      </c>
      <c r="W293" s="6" t="e">
        <v>#N/A</v>
      </c>
      <c r="X293" s="104" t="e">
        <v>#N/A</v>
      </c>
      <c r="Y293" s="104" t="e">
        <v>#N/A</v>
      </c>
    </row>
    <row r="294" spans="1:25" customFormat="1" x14ac:dyDescent="0.25">
      <c r="A294" s="2"/>
      <c r="B294" s="24"/>
      <c r="C294" s="1"/>
      <c r="D294" s="11"/>
      <c r="E294" s="12"/>
      <c r="F294" s="12"/>
      <c r="G294" s="12"/>
      <c r="H294" s="12"/>
      <c r="I294" s="95"/>
      <c r="J294" s="60"/>
      <c r="K294" s="10"/>
      <c r="L294" s="29"/>
      <c r="M294" s="13"/>
      <c r="N294" s="13"/>
      <c r="O294" s="30"/>
      <c r="P294" s="13"/>
      <c r="Q294" s="13"/>
      <c r="R294" s="21"/>
      <c r="S294" s="21"/>
      <c r="T294" s="103">
        <v>0</v>
      </c>
      <c r="U294" s="6" t="e">
        <v>#N/A</v>
      </c>
      <c r="V294" s="103" t="e">
        <v>#N/A</v>
      </c>
      <c r="W294" s="6" t="e">
        <v>#N/A</v>
      </c>
      <c r="X294" s="104" t="e">
        <v>#N/A</v>
      </c>
      <c r="Y294" s="104" t="e">
        <v>#N/A</v>
      </c>
    </row>
    <row r="295" spans="1:25" customFormat="1" x14ac:dyDescent="0.25">
      <c r="A295" s="2"/>
      <c r="B295" s="24"/>
      <c r="C295" s="1"/>
      <c r="D295" s="11"/>
      <c r="E295" s="12"/>
      <c r="F295" s="12"/>
      <c r="G295" s="12"/>
      <c r="H295" s="12"/>
      <c r="I295" s="95"/>
      <c r="J295" s="60"/>
      <c r="K295" s="10"/>
      <c r="L295" s="29"/>
      <c r="M295" s="13"/>
      <c r="N295" s="13"/>
      <c r="O295" s="30"/>
      <c r="P295" s="13"/>
      <c r="Q295" s="13"/>
      <c r="R295" s="21"/>
      <c r="S295" s="21"/>
      <c r="T295" s="103">
        <v>0</v>
      </c>
      <c r="U295" s="6" t="e">
        <v>#N/A</v>
      </c>
      <c r="V295" s="103" t="e">
        <v>#N/A</v>
      </c>
      <c r="W295" s="6" t="e">
        <v>#N/A</v>
      </c>
      <c r="X295" s="104" t="e">
        <v>#N/A</v>
      </c>
      <c r="Y295" s="104" t="e">
        <v>#N/A</v>
      </c>
    </row>
    <row r="296" spans="1:25" customFormat="1" x14ac:dyDescent="0.25">
      <c r="A296" s="2"/>
      <c r="B296" s="24"/>
      <c r="C296" s="1"/>
      <c r="D296" s="11"/>
      <c r="E296" s="12"/>
      <c r="F296" s="12"/>
      <c r="G296" s="12"/>
      <c r="H296" s="12"/>
      <c r="I296" s="95"/>
      <c r="J296" s="60"/>
      <c r="K296" s="10"/>
      <c r="L296" s="29"/>
      <c r="M296" s="13"/>
      <c r="N296" s="13"/>
      <c r="O296" s="30"/>
      <c r="P296" s="13"/>
      <c r="Q296" s="13"/>
      <c r="R296" s="21"/>
      <c r="S296" s="21"/>
      <c r="T296" s="103">
        <v>0</v>
      </c>
      <c r="U296" s="6" t="e">
        <v>#N/A</v>
      </c>
      <c r="V296" s="103" t="e">
        <v>#N/A</v>
      </c>
      <c r="W296" s="6" t="e">
        <v>#N/A</v>
      </c>
      <c r="X296" s="104" t="e">
        <v>#N/A</v>
      </c>
      <c r="Y296" s="104" t="e">
        <v>#N/A</v>
      </c>
    </row>
    <row r="297" spans="1:25" customFormat="1" x14ac:dyDescent="0.25">
      <c r="A297" s="2"/>
      <c r="B297" s="24"/>
      <c r="C297" s="1"/>
      <c r="D297" s="11"/>
      <c r="E297" s="12"/>
      <c r="F297" s="12"/>
      <c r="G297" s="12"/>
      <c r="H297" s="12"/>
      <c r="I297" s="95"/>
      <c r="J297" s="60"/>
      <c r="K297" s="10"/>
      <c r="L297" s="29"/>
      <c r="M297" s="13"/>
      <c r="N297" s="13"/>
      <c r="O297" s="30"/>
      <c r="P297" s="13"/>
      <c r="Q297" s="13"/>
      <c r="R297" s="21"/>
      <c r="S297" s="21"/>
      <c r="T297" s="103">
        <v>0</v>
      </c>
      <c r="U297" s="6" t="e">
        <v>#N/A</v>
      </c>
      <c r="V297" s="103" t="e">
        <v>#N/A</v>
      </c>
      <c r="W297" s="6" t="e">
        <v>#N/A</v>
      </c>
      <c r="X297" s="104" t="e">
        <v>#N/A</v>
      </c>
      <c r="Y297" s="104" t="e">
        <v>#N/A</v>
      </c>
    </row>
    <row r="298" spans="1:25" customFormat="1" x14ac:dyDescent="0.25">
      <c r="A298" s="2"/>
      <c r="B298" s="24"/>
      <c r="C298" s="1"/>
      <c r="D298" s="11"/>
      <c r="E298" s="12"/>
      <c r="F298" s="12"/>
      <c r="G298" s="12"/>
      <c r="H298" s="12"/>
      <c r="I298" s="95"/>
      <c r="J298" s="60"/>
      <c r="K298" s="10"/>
      <c r="L298" s="29"/>
      <c r="M298" s="13"/>
      <c r="N298" s="13"/>
      <c r="O298" s="30"/>
      <c r="P298" s="13"/>
      <c r="Q298" s="13"/>
      <c r="R298" s="21"/>
      <c r="S298" s="21"/>
      <c r="T298" s="103">
        <v>0</v>
      </c>
      <c r="U298" s="6" t="e">
        <v>#N/A</v>
      </c>
      <c r="V298" s="103" t="e">
        <v>#N/A</v>
      </c>
      <c r="W298" s="6" t="e">
        <v>#N/A</v>
      </c>
      <c r="X298" s="104" t="e">
        <v>#N/A</v>
      </c>
      <c r="Y298" s="104" t="e">
        <v>#N/A</v>
      </c>
    </row>
    <row r="299" spans="1:25" customFormat="1" x14ac:dyDescent="0.25">
      <c r="A299" s="2"/>
      <c r="B299" s="24"/>
      <c r="C299" s="1"/>
      <c r="D299" s="11"/>
      <c r="E299" s="12"/>
      <c r="F299" s="12"/>
      <c r="G299" s="12"/>
      <c r="H299" s="12"/>
      <c r="I299" s="95"/>
      <c r="J299" s="60"/>
      <c r="K299" s="10"/>
      <c r="L299" s="29"/>
      <c r="M299" s="13"/>
      <c r="N299" s="13"/>
      <c r="O299" s="30"/>
      <c r="P299" s="13"/>
      <c r="Q299" s="13"/>
      <c r="R299" s="21"/>
      <c r="S299" s="21"/>
      <c r="T299" s="103">
        <v>0</v>
      </c>
      <c r="U299" s="6" t="e">
        <v>#N/A</v>
      </c>
      <c r="V299" s="103" t="e">
        <v>#N/A</v>
      </c>
      <c r="W299" s="6" t="e">
        <v>#N/A</v>
      </c>
      <c r="X299" s="104" t="e">
        <v>#N/A</v>
      </c>
      <c r="Y299" s="104" t="e">
        <v>#N/A</v>
      </c>
    </row>
    <row r="300" spans="1:25" customFormat="1" x14ac:dyDescent="0.25">
      <c r="A300" s="2"/>
      <c r="B300" s="24"/>
      <c r="C300" s="1"/>
      <c r="D300" s="11"/>
      <c r="E300" s="12"/>
      <c r="F300" s="12"/>
      <c r="G300" s="12"/>
      <c r="H300" s="12"/>
      <c r="I300" s="95"/>
      <c r="J300" s="60"/>
      <c r="K300" s="10"/>
      <c r="L300" s="29"/>
      <c r="M300" s="13"/>
      <c r="N300" s="13"/>
      <c r="O300" s="30"/>
      <c r="P300" s="13"/>
      <c r="Q300" s="13"/>
      <c r="R300" s="21"/>
      <c r="S300" s="21"/>
      <c r="T300" s="103">
        <v>0</v>
      </c>
      <c r="U300" s="6" t="e">
        <v>#N/A</v>
      </c>
      <c r="V300" s="103" t="e">
        <v>#N/A</v>
      </c>
      <c r="W300" s="6" t="e">
        <v>#N/A</v>
      </c>
      <c r="X300" s="104" t="e">
        <v>#N/A</v>
      </c>
      <c r="Y300" s="104" t="e">
        <v>#N/A</v>
      </c>
    </row>
    <row r="301" spans="1:25" customFormat="1" x14ac:dyDescent="0.25">
      <c r="A301" s="2"/>
      <c r="B301" s="24"/>
      <c r="C301" s="1"/>
      <c r="D301" s="11"/>
      <c r="E301" s="12"/>
      <c r="F301" s="12"/>
      <c r="G301" s="12"/>
      <c r="H301" s="12"/>
      <c r="I301" s="95"/>
      <c r="J301" s="60"/>
      <c r="K301" s="10"/>
      <c r="L301" s="29"/>
      <c r="M301" s="13"/>
      <c r="N301" s="13"/>
      <c r="O301" s="30"/>
      <c r="P301" s="13"/>
      <c r="Q301" s="13"/>
      <c r="R301" s="21"/>
      <c r="S301" s="21"/>
      <c r="T301" s="103">
        <v>0</v>
      </c>
      <c r="U301" s="6" t="e">
        <v>#N/A</v>
      </c>
      <c r="V301" s="103" t="e">
        <v>#N/A</v>
      </c>
      <c r="W301" s="6" t="e">
        <v>#N/A</v>
      </c>
      <c r="X301" s="104" t="e">
        <v>#N/A</v>
      </c>
      <c r="Y301" s="104" t="e">
        <v>#N/A</v>
      </c>
    </row>
    <row r="302" spans="1:25" customFormat="1" x14ac:dyDescent="0.25">
      <c r="A302" s="2"/>
      <c r="B302" s="24"/>
      <c r="C302" s="1"/>
      <c r="D302" s="11"/>
      <c r="E302" s="12"/>
      <c r="F302" s="12"/>
      <c r="G302" s="12"/>
      <c r="H302" s="12"/>
      <c r="I302" s="95"/>
      <c r="J302" s="60"/>
      <c r="K302" s="10"/>
      <c r="L302" s="29"/>
      <c r="M302" s="13"/>
      <c r="N302" s="13"/>
      <c r="O302" s="30"/>
      <c r="P302" s="13"/>
      <c r="Q302" s="13"/>
      <c r="R302" s="21"/>
      <c r="S302" s="21"/>
      <c r="T302" s="103">
        <v>0</v>
      </c>
      <c r="U302" s="6" t="e">
        <v>#N/A</v>
      </c>
      <c r="V302" s="103" t="e">
        <v>#N/A</v>
      </c>
      <c r="W302" s="6" t="e">
        <v>#N/A</v>
      </c>
      <c r="X302" s="104" t="e">
        <v>#N/A</v>
      </c>
      <c r="Y302" s="104" t="e">
        <v>#N/A</v>
      </c>
    </row>
    <row r="303" spans="1:25" customFormat="1" x14ac:dyDescent="0.25">
      <c r="A303" s="2"/>
      <c r="B303" s="24"/>
      <c r="C303" s="1"/>
      <c r="D303" s="11"/>
      <c r="E303" s="12"/>
      <c r="F303" s="12"/>
      <c r="G303" s="12"/>
      <c r="H303" s="12"/>
      <c r="I303" s="95"/>
      <c r="J303" s="60"/>
      <c r="K303" s="10"/>
      <c r="L303" s="29"/>
      <c r="M303" s="13"/>
      <c r="N303" s="13"/>
      <c r="O303" s="30"/>
      <c r="P303" s="13"/>
      <c r="Q303" s="13"/>
      <c r="R303" s="21"/>
      <c r="S303" s="21"/>
      <c r="T303" s="103">
        <v>0</v>
      </c>
      <c r="U303" s="6" t="e">
        <v>#N/A</v>
      </c>
      <c r="V303" s="103" t="e">
        <v>#N/A</v>
      </c>
      <c r="W303" s="6" t="e">
        <v>#N/A</v>
      </c>
      <c r="X303" s="104" t="e">
        <v>#N/A</v>
      </c>
      <c r="Y303" s="104" t="e">
        <v>#N/A</v>
      </c>
    </row>
    <row r="304" spans="1:25" customFormat="1" x14ac:dyDescent="0.25">
      <c r="A304" s="2"/>
      <c r="B304" s="24"/>
      <c r="C304" s="1"/>
      <c r="D304" s="11"/>
      <c r="E304" s="12"/>
      <c r="F304" s="12"/>
      <c r="G304" s="12"/>
      <c r="H304" s="12"/>
      <c r="I304" s="95"/>
      <c r="J304" s="60"/>
      <c r="K304" s="10"/>
      <c r="L304" s="29"/>
      <c r="M304" s="13"/>
      <c r="N304" s="13"/>
      <c r="O304" s="30"/>
      <c r="P304" s="13"/>
      <c r="Q304" s="13"/>
      <c r="R304" s="21"/>
      <c r="S304" s="21"/>
      <c r="T304" s="103">
        <v>0</v>
      </c>
      <c r="U304" s="6" t="e">
        <v>#N/A</v>
      </c>
      <c r="V304" s="103" t="e">
        <v>#N/A</v>
      </c>
      <c r="W304" s="6" t="e">
        <v>#N/A</v>
      </c>
      <c r="X304" s="104" t="e">
        <v>#N/A</v>
      </c>
      <c r="Y304" s="104" t="e">
        <v>#N/A</v>
      </c>
    </row>
    <row r="305" spans="1:25" customFormat="1" x14ac:dyDescent="0.25">
      <c r="A305" s="2"/>
      <c r="B305" s="24"/>
      <c r="C305" s="1"/>
      <c r="D305" s="11"/>
      <c r="E305" s="12"/>
      <c r="F305" s="12"/>
      <c r="G305" s="12"/>
      <c r="H305" s="12"/>
      <c r="I305" s="95"/>
      <c r="J305" s="60"/>
      <c r="K305" s="10"/>
      <c r="L305" s="29"/>
      <c r="M305" s="13"/>
      <c r="N305" s="13"/>
      <c r="O305" s="30"/>
      <c r="P305" s="13"/>
      <c r="Q305" s="13"/>
      <c r="R305" s="21"/>
      <c r="S305" s="21"/>
      <c r="T305" s="103">
        <v>0</v>
      </c>
      <c r="U305" s="6" t="e">
        <v>#N/A</v>
      </c>
      <c r="V305" s="103" t="e">
        <v>#N/A</v>
      </c>
      <c r="W305" s="6" t="e">
        <v>#N/A</v>
      </c>
      <c r="X305" s="104" t="e">
        <v>#N/A</v>
      </c>
      <c r="Y305" s="104" t="e">
        <v>#N/A</v>
      </c>
    </row>
    <row r="306" spans="1:25" customFormat="1" x14ac:dyDescent="0.25">
      <c r="A306" s="2"/>
      <c r="B306" s="24"/>
      <c r="C306" s="1"/>
      <c r="D306" s="11"/>
      <c r="E306" s="12"/>
      <c r="F306" s="12"/>
      <c r="G306" s="12"/>
      <c r="H306" s="12"/>
      <c r="I306" s="95"/>
      <c r="J306" s="60"/>
      <c r="K306" s="10"/>
      <c r="L306" s="29"/>
      <c r="M306" s="13"/>
      <c r="N306" s="13"/>
      <c r="O306" s="30"/>
      <c r="P306" s="13"/>
      <c r="Q306" s="13"/>
      <c r="R306" s="21"/>
      <c r="S306" s="21"/>
      <c r="T306" s="103">
        <v>0</v>
      </c>
      <c r="U306" s="6" t="e">
        <v>#N/A</v>
      </c>
      <c r="V306" s="103" t="e">
        <v>#N/A</v>
      </c>
      <c r="W306" s="6" t="e">
        <v>#N/A</v>
      </c>
      <c r="X306" s="104" t="e">
        <v>#N/A</v>
      </c>
      <c r="Y306" s="104" t="e">
        <v>#N/A</v>
      </c>
    </row>
    <row r="307" spans="1:25" customFormat="1" x14ac:dyDescent="0.25">
      <c r="A307" s="2"/>
      <c r="B307" s="24"/>
      <c r="C307" s="1"/>
      <c r="D307" s="11"/>
      <c r="E307" s="12"/>
      <c r="F307" s="12"/>
      <c r="G307" s="12"/>
      <c r="H307" s="12"/>
      <c r="I307" s="95"/>
      <c r="J307" s="60"/>
      <c r="K307" s="10"/>
      <c r="L307" s="29"/>
      <c r="M307" s="13"/>
      <c r="N307" s="13"/>
      <c r="O307" s="30"/>
      <c r="P307" s="13"/>
      <c r="Q307" s="13"/>
      <c r="R307" s="21"/>
      <c r="S307" s="21"/>
      <c r="T307" s="103">
        <v>0</v>
      </c>
      <c r="U307" s="6" t="e">
        <v>#N/A</v>
      </c>
      <c r="V307" s="103" t="e">
        <v>#N/A</v>
      </c>
      <c r="W307" s="6" t="e">
        <v>#N/A</v>
      </c>
      <c r="X307" s="104" t="e">
        <v>#N/A</v>
      </c>
      <c r="Y307" s="104" t="e">
        <v>#N/A</v>
      </c>
    </row>
    <row r="308" spans="1:25" customFormat="1" x14ac:dyDescent="0.25">
      <c r="A308" s="2"/>
      <c r="B308" s="24"/>
      <c r="C308" s="1"/>
      <c r="D308" s="11"/>
      <c r="E308" s="12"/>
      <c r="F308" s="12"/>
      <c r="G308" s="12"/>
      <c r="H308" s="12"/>
      <c r="I308" s="95"/>
      <c r="J308" s="60"/>
      <c r="K308" s="10"/>
      <c r="L308" s="29"/>
      <c r="M308" s="13"/>
      <c r="N308" s="13"/>
      <c r="O308" s="30"/>
      <c r="P308" s="13"/>
      <c r="Q308" s="13"/>
      <c r="R308" s="21"/>
      <c r="S308" s="21"/>
      <c r="T308" s="103">
        <v>0</v>
      </c>
      <c r="U308" s="6" t="e">
        <v>#N/A</v>
      </c>
      <c r="V308" s="103" t="e">
        <v>#N/A</v>
      </c>
      <c r="W308" s="6" t="e">
        <v>#N/A</v>
      </c>
      <c r="X308" s="104" t="e">
        <v>#N/A</v>
      </c>
      <c r="Y308" s="104" t="e">
        <v>#N/A</v>
      </c>
    </row>
    <row r="309" spans="1:25" customFormat="1" x14ac:dyDescent="0.25">
      <c r="A309" s="2"/>
      <c r="B309" s="24"/>
      <c r="C309" s="1"/>
      <c r="D309" s="11"/>
      <c r="E309" s="12"/>
      <c r="F309" s="12"/>
      <c r="G309" s="12"/>
      <c r="H309" s="12"/>
      <c r="I309" s="95"/>
      <c r="J309" s="60"/>
      <c r="K309" s="10"/>
      <c r="L309" s="29"/>
      <c r="M309" s="13"/>
      <c r="N309" s="13"/>
      <c r="O309" s="30"/>
      <c r="P309" s="13"/>
      <c r="Q309" s="13"/>
      <c r="R309" s="21"/>
      <c r="S309" s="21"/>
      <c r="T309" s="103">
        <v>0</v>
      </c>
      <c r="U309" s="6" t="e">
        <v>#N/A</v>
      </c>
      <c r="V309" s="103" t="e">
        <v>#N/A</v>
      </c>
      <c r="W309" s="6" t="e">
        <v>#N/A</v>
      </c>
      <c r="X309" s="104" t="e">
        <v>#N/A</v>
      </c>
      <c r="Y309" s="104" t="e">
        <v>#N/A</v>
      </c>
    </row>
    <row r="310" spans="1:25" customFormat="1" x14ac:dyDescent="0.25">
      <c r="A310" s="2"/>
      <c r="B310" s="24"/>
      <c r="C310" s="1"/>
      <c r="D310" s="11"/>
      <c r="E310" s="12"/>
      <c r="F310" s="12"/>
      <c r="G310" s="12"/>
      <c r="H310" s="12"/>
      <c r="I310" s="95"/>
      <c r="J310" s="60"/>
      <c r="K310" s="10"/>
      <c r="L310" s="29"/>
      <c r="M310" s="13"/>
      <c r="N310" s="13"/>
      <c r="O310" s="30"/>
      <c r="P310" s="13"/>
      <c r="Q310" s="13"/>
      <c r="R310" s="21"/>
      <c r="S310" s="21"/>
      <c r="T310" s="103">
        <v>0</v>
      </c>
      <c r="U310" s="6" t="e">
        <v>#N/A</v>
      </c>
      <c r="V310" s="103" t="e">
        <v>#N/A</v>
      </c>
      <c r="W310" s="6" t="e">
        <v>#N/A</v>
      </c>
      <c r="X310" s="104" t="e">
        <v>#N/A</v>
      </c>
      <c r="Y310" s="104" t="e">
        <v>#N/A</v>
      </c>
    </row>
    <row r="311" spans="1:25" customFormat="1" x14ac:dyDescent="0.25">
      <c r="A311" s="2"/>
      <c r="B311" s="24"/>
      <c r="C311" s="1"/>
      <c r="D311" s="11"/>
      <c r="E311" s="12"/>
      <c r="F311" s="12"/>
      <c r="G311" s="12"/>
      <c r="H311" s="12"/>
      <c r="I311" s="95"/>
      <c r="J311" s="60"/>
      <c r="K311" s="10"/>
      <c r="L311" s="29"/>
      <c r="M311" s="13"/>
      <c r="N311" s="13"/>
      <c r="O311" s="30"/>
      <c r="P311" s="13"/>
      <c r="Q311" s="13"/>
      <c r="R311" s="21"/>
      <c r="S311" s="21"/>
      <c r="T311" s="103">
        <v>0</v>
      </c>
      <c r="U311" s="6" t="e">
        <v>#N/A</v>
      </c>
      <c r="V311" s="103" t="e">
        <v>#N/A</v>
      </c>
      <c r="W311" s="6" t="e">
        <v>#N/A</v>
      </c>
      <c r="X311" s="104" t="e">
        <v>#N/A</v>
      </c>
      <c r="Y311" s="104" t="e">
        <v>#N/A</v>
      </c>
    </row>
    <row r="312" spans="1:25" customFormat="1" x14ac:dyDescent="0.25">
      <c r="A312" s="2"/>
      <c r="B312" s="24"/>
      <c r="C312" s="1"/>
      <c r="D312" s="11"/>
      <c r="E312" s="12"/>
      <c r="F312" s="12"/>
      <c r="G312" s="12"/>
      <c r="H312" s="12"/>
      <c r="I312" s="95"/>
      <c r="J312" s="60"/>
      <c r="K312" s="10"/>
      <c r="L312" s="29"/>
      <c r="M312" s="13"/>
      <c r="N312" s="13"/>
      <c r="O312" s="30"/>
      <c r="P312" s="13"/>
      <c r="Q312" s="13"/>
      <c r="R312" s="21"/>
      <c r="S312" s="21"/>
      <c r="T312" s="103">
        <v>0</v>
      </c>
      <c r="U312" s="6" t="e">
        <v>#N/A</v>
      </c>
      <c r="V312" s="103" t="e">
        <v>#N/A</v>
      </c>
      <c r="W312" s="6" t="e">
        <v>#N/A</v>
      </c>
      <c r="X312" s="104" t="e">
        <v>#N/A</v>
      </c>
      <c r="Y312" s="104" t="e">
        <v>#N/A</v>
      </c>
    </row>
    <row r="313" spans="1:25" customFormat="1" x14ac:dyDescent="0.25">
      <c r="A313" s="2"/>
      <c r="B313" s="24"/>
      <c r="C313" s="1"/>
      <c r="D313" s="11"/>
      <c r="E313" s="12"/>
      <c r="F313" s="12"/>
      <c r="G313" s="12"/>
      <c r="H313" s="12"/>
      <c r="I313" s="95"/>
      <c r="J313" s="60"/>
      <c r="K313" s="10"/>
      <c r="L313" s="29"/>
      <c r="M313" s="13"/>
      <c r="N313" s="13"/>
      <c r="O313" s="30"/>
      <c r="P313" s="13"/>
      <c r="Q313" s="13"/>
      <c r="R313" s="21"/>
      <c r="S313" s="21"/>
      <c r="T313" s="103">
        <v>0</v>
      </c>
      <c r="U313" s="6" t="e">
        <v>#N/A</v>
      </c>
      <c r="V313" s="103" t="e">
        <v>#N/A</v>
      </c>
      <c r="W313" s="6" t="e">
        <v>#N/A</v>
      </c>
      <c r="X313" s="104" t="e">
        <v>#N/A</v>
      </c>
      <c r="Y313" s="104" t="e">
        <v>#N/A</v>
      </c>
    </row>
    <row r="314" spans="1:25" customFormat="1" x14ac:dyDescent="0.25">
      <c r="A314" s="2"/>
      <c r="B314" s="24"/>
      <c r="C314" s="1"/>
      <c r="D314" s="11"/>
      <c r="E314" s="12"/>
      <c r="F314" s="12"/>
      <c r="G314" s="12"/>
      <c r="H314" s="12"/>
      <c r="I314" s="95"/>
      <c r="J314" s="60"/>
      <c r="K314" s="10"/>
      <c r="L314" s="29"/>
      <c r="M314" s="13"/>
      <c r="N314" s="13"/>
      <c r="O314" s="30"/>
      <c r="P314" s="13"/>
      <c r="Q314" s="13"/>
      <c r="R314" s="21"/>
      <c r="S314" s="21"/>
      <c r="T314" s="103">
        <v>0</v>
      </c>
      <c r="U314" s="6" t="e">
        <v>#N/A</v>
      </c>
      <c r="V314" s="103" t="e">
        <v>#N/A</v>
      </c>
      <c r="W314" s="6" t="e">
        <v>#N/A</v>
      </c>
      <c r="X314" s="104" t="e">
        <v>#N/A</v>
      </c>
      <c r="Y314" s="104" t="e">
        <v>#N/A</v>
      </c>
    </row>
    <row r="315" spans="1:25" customFormat="1" x14ac:dyDescent="0.25">
      <c r="A315" s="2"/>
      <c r="B315" s="24"/>
      <c r="C315" s="1"/>
      <c r="D315" s="11"/>
      <c r="E315" s="12"/>
      <c r="F315" s="12"/>
      <c r="G315" s="12"/>
      <c r="H315" s="12"/>
      <c r="I315" s="95"/>
      <c r="J315" s="60"/>
      <c r="K315" s="10"/>
      <c r="L315" s="29"/>
      <c r="M315" s="13"/>
      <c r="N315" s="13"/>
      <c r="O315" s="30"/>
      <c r="P315" s="13"/>
      <c r="Q315" s="13"/>
      <c r="R315" s="21"/>
      <c r="S315" s="21"/>
      <c r="T315" s="103">
        <v>0</v>
      </c>
      <c r="U315" s="6" t="e">
        <v>#N/A</v>
      </c>
      <c r="V315" s="103" t="e">
        <v>#N/A</v>
      </c>
      <c r="W315" s="6" t="e">
        <v>#N/A</v>
      </c>
      <c r="X315" s="104" t="e">
        <v>#N/A</v>
      </c>
      <c r="Y315" s="104" t="e">
        <v>#N/A</v>
      </c>
    </row>
    <row r="316" spans="1:25" customFormat="1" x14ac:dyDescent="0.25">
      <c r="A316" s="2"/>
      <c r="B316" s="24"/>
      <c r="C316" s="1"/>
      <c r="D316" s="11"/>
      <c r="E316" s="12"/>
      <c r="F316" s="12"/>
      <c r="G316" s="12"/>
      <c r="H316" s="12"/>
      <c r="I316" s="95"/>
      <c r="J316" s="60"/>
      <c r="K316" s="10"/>
      <c r="L316" s="29"/>
      <c r="M316" s="13"/>
      <c r="N316" s="13"/>
      <c r="O316" s="30"/>
      <c r="P316" s="13"/>
      <c r="Q316" s="13"/>
      <c r="R316" s="21"/>
      <c r="S316" s="21"/>
      <c r="T316" s="103">
        <v>0</v>
      </c>
      <c r="U316" s="6" t="e">
        <v>#N/A</v>
      </c>
      <c r="V316" s="103" t="e">
        <v>#N/A</v>
      </c>
      <c r="W316" s="6" t="e">
        <v>#N/A</v>
      </c>
      <c r="X316" s="104" t="e">
        <v>#N/A</v>
      </c>
      <c r="Y316" s="104" t="e">
        <v>#N/A</v>
      </c>
    </row>
    <row r="317" spans="1:25" customFormat="1" x14ac:dyDescent="0.25">
      <c r="A317" s="2"/>
      <c r="B317" s="24"/>
      <c r="C317" s="1"/>
      <c r="D317" s="11"/>
      <c r="E317" s="12"/>
      <c r="F317" s="12"/>
      <c r="G317" s="12"/>
      <c r="H317" s="12"/>
      <c r="I317" s="95"/>
      <c r="J317" s="60"/>
      <c r="K317" s="10"/>
      <c r="L317" s="29"/>
      <c r="M317" s="13"/>
      <c r="N317" s="13"/>
      <c r="O317" s="30"/>
      <c r="P317" s="13"/>
      <c r="Q317" s="13"/>
      <c r="R317" s="21"/>
      <c r="S317" s="21"/>
      <c r="T317" s="103">
        <v>0</v>
      </c>
      <c r="U317" s="6" t="e">
        <v>#N/A</v>
      </c>
      <c r="V317" s="103" t="e">
        <v>#N/A</v>
      </c>
      <c r="W317" s="6" t="e">
        <v>#N/A</v>
      </c>
      <c r="X317" s="104" t="e">
        <v>#N/A</v>
      </c>
      <c r="Y317" s="104" t="e">
        <v>#N/A</v>
      </c>
    </row>
    <row r="318" spans="1:25" customFormat="1" x14ac:dyDescent="0.25">
      <c r="A318" s="2"/>
      <c r="B318" s="24"/>
      <c r="C318" s="1"/>
      <c r="D318" s="11"/>
      <c r="E318" s="12"/>
      <c r="F318" s="12"/>
      <c r="G318" s="12"/>
      <c r="H318" s="12"/>
      <c r="I318" s="95"/>
      <c r="J318" s="60"/>
      <c r="K318" s="10"/>
      <c r="L318" s="29"/>
      <c r="M318" s="13"/>
      <c r="N318" s="13"/>
      <c r="O318" s="30"/>
      <c r="P318" s="13"/>
      <c r="Q318" s="13"/>
      <c r="R318" s="21"/>
      <c r="S318" s="21"/>
      <c r="T318" s="103">
        <v>0</v>
      </c>
      <c r="U318" s="6" t="e">
        <v>#N/A</v>
      </c>
      <c r="V318" s="103" t="e">
        <v>#N/A</v>
      </c>
      <c r="W318" s="6" t="e">
        <v>#N/A</v>
      </c>
      <c r="X318" s="104" t="e">
        <v>#N/A</v>
      </c>
      <c r="Y318" s="104" t="e">
        <v>#N/A</v>
      </c>
    </row>
    <row r="319" spans="1:25" customFormat="1" x14ac:dyDescent="0.25">
      <c r="A319" s="2"/>
      <c r="B319" s="24"/>
      <c r="C319" s="1"/>
      <c r="D319" s="11"/>
      <c r="E319" s="12"/>
      <c r="F319" s="12"/>
      <c r="G319" s="12"/>
      <c r="H319" s="12"/>
      <c r="I319" s="95"/>
      <c r="J319" s="60"/>
      <c r="K319" s="10"/>
      <c r="L319" s="29"/>
      <c r="M319" s="13"/>
      <c r="N319" s="13"/>
      <c r="O319" s="30"/>
      <c r="P319" s="13"/>
      <c r="Q319" s="13"/>
      <c r="R319" s="21"/>
      <c r="S319" s="21"/>
      <c r="T319" s="103">
        <v>0</v>
      </c>
      <c r="U319" s="6" t="e">
        <v>#N/A</v>
      </c>
      <c r="V319" s="103" t="e">
        <v>#N/A</v>
      </c>
      <c r="W319" s="6" t="e">
        <v>#N/A</v>
      </c>
      <c r="X319" s="104" t="e">
        <v>#N/A</v>
      </c>
      <c r="Y319" s="104" t="e">
        <v>#N/A</v>
      </c>
    </row>
    <row r="320" spans="1:25" customFormat="1" x14ac:dyDescent="0.25">
      <c r="A320" s="2"/>
      <c r="B320" s="24"/>
      <c r="C320" s="1"/>
      <c r="D320" s="11"/>
      <c r="E320" s="12"/>
      <c r="F320" s="12"/>
      <c r="G320" s="12"/>
      <c r="H320" s="12"/>
      <c r="I320" s="95"/>
      <c r="J320" s="60"/>
      <c r="K320" s="10"/>
      <c r="L320" s="29"/>
      <c r="M320" s="13"/>
      <c r="N320" s="13"/>
      <c r="O320" s="30"/>
      <c r="P320" s="13"/>
      <c r="Q320" s="13"/>
      <c r="R320" s="21"/>
      <c r="S320" s="21"/>
      <c r="T320" s="103">
        <v>0</v>
      </c>
      <c r="U320" s="6" t="e">
        <v>#N/A</v>
      </c>
      <c r="V320" s="103" t="e">
        <v>#N/A</v>
      </c>
      <c r="W320" s="6" t="e">
        <v>#N/A</v>
      </c>
      <c r="X320" s="104" t="e">
        <v>#N/A</v>
      </c>
      <c r="Y320" s="104" t="e">
        <v>#N/A</v>
      </c>
    </row>
    <row r="321" spans="1:25" customFormat="1" x14ac:dyDescent="0.25">
      <c r="A321" s="2"/>
      <c r="B321" s="24"/>
      <c r="C321" s="1"/>
      <c r="D321" s="11"/>
      <c r="E321" s="12"/>
      <c r="F321" s="12"/>
      <c r="G321" s="12"/>
      <c r="H321" s="12"/>
      <c r="I321" s="95"/>
      <c r="J321" s="60"/>
      <c r="K321" s="10"/>
      <c r="L321" s="29"/>
      <c r="M321" s="13"/>
      <c r="N321" s="13"/>
      <c r="O321" s="30"/>
      <c r="P321" s="13"/>
      <c r="Q321" s="13"/>
      <c r="R321" s="21"/>
      <c r="S321" s="21"/>
      <c r="T321" s="103">
        <v>0</v>
      </c>
      <c r="U321" s="6" t="e">
        <v>#N/A</v>
      </c>
      <c r="V321" s="103" t="e">
        <v>#N/A</v>
      </c>
      <c r="W321" s="6" t="e">
        <v>#N/A</v>
      </c>
      <c r="X321" s="104" t="e">
        <v>#N/A</v>
      </c>
      <c r="Y321" s="104" t="e">
        <v>#N/A</v>
      </c>
    </row>
    <row r="322" spans="1:25" customFormat="1" x14ac:dyDescent="0.25">
      <c r="A322" s="2"/>
      <c r="B322" s="24"/>
      <c r="C322" s="1"/>
      <c r="D322" s="11"/>
      <c r="E322" s="12"/>
      <c r="F322" s="12"/>
      <c r="G322" s="12"/>
      <c r="H322" s="12"/>
      <c r="I322" s="95"/>
      <c r="J322" s="60"/>
      <c r="K322" s="10"/>
      <c r="L322" s="29"/>
      <c r="M322" s="13"/>
      <c r="N322" s="13"/>
      <c r="O322" s="30"/>
      <c r="P322" s="13"/>
      <c r="Q322" s="13"/>
      <c r="R322" s="21"/>
      <c r="S322" s="21"/>
      <c r="T322" s="103">
        <v>0</v>
      </c>
      <c r="U322" s="6" t="e">
        <v>#N/A</v>
      </c>
      <c r="V322" s="103" t="e">
        <v>#N/A</v>
      </c>
      <c r="W322" s="6" t="e">
        <v>#N/A</v>
      </c>
      <c r="X322" s="104" t="e">
        <v>#N/A</v>
      </c>
      <c r="Y322" s="104" t="e">
        <v>#N/A</v>
      </c>
    </row>
    <row r="323" spans="1:25" customFormat="1" x14ac:dyDescent="0.25">
      <c r="A323" s="2"/>
      <c r="B323" s="24"/>
      <c r="C323" s="1"/>
      <c r="D323" s="11"/>
      <c r="E323" s="12"/>
      <c r="F323" s="12"/>
      <c r="G323" s="12"/>
      <c r="H323" s="12"/>
      <c r="I323" s="95"/>
      <c r="J323" s="60"/>
      <c r="K323" s="10"/>
      <c r="L323" s="29"/>
      <c r="M323" s="13"/>
      <c r="N323" s="13"/>
      <c r="O323" s="30"/>
      <c r="P323" s="13"/>
      <c r="Q323" s="13"/>
      <c r="R323" s="21"/>
      <c r="S323" s="21"/>
      <c r="T323" s="103">
        <v>0</v>
      </c>
      <c r="U323" s="6" t="e">
        <v>#N/A</v>
      </c>
      <c r="V323" s="103" t="e">
        <v>#N/A</v>
      </c>
      <c r="W323" s="6" t="e">
        <v>#N/A</v>
      </c>
      <c r="X323" s="104" t="e">
        <v>#N/A</v>
      </c>
      <c r="Y323" s="104" t="e">
        <v>#N/A</v>
      </c>
    </row>
    <row r="324" spans="1:25" customFormat="1" x14ac:dyDescent="0.25">
      <c r="A324" s="2"/>
      <c r="B324" s="24"/>
      <c r="C324" s="1"/>
      <c r="D324" s="11"/>
      <c r="E324" s="12"/>
      <c r="F324" s="12"/>
      <c r="G324" s="12"/>
      <c r="H324" s="12"/>
      <c r="I324" s="95"/>
      <c r="J324" s="60"/>
      <c r="K324" s="10"/>
      <c r="L324" s="29"/>
      <c r="M324" s="13"/>
      <c r="N324" s="13"/>
      <c r="O324" s="30"/>
      <c r="P324" s="13"/>
      <c r="Q324" s="13"/>
      <c r="R324" s="21"/>
      <c r="S324" s="21"/>
      <c r="T324" s="103">
        <v>0</v>
      </c>
      <c r="U324" s="6" t="e">
        <v>#N/A</v>
      </c>
      <c r="V324" s="103" t="e">
        <v>#N/A</v>
      </c>
      <c r="W324" s="6" t="e">
        <v>#N/A</v>
      </c>
      <c r="X324" s="104" t="e">
        <v>#N/A</v>
      </c>
      <c r="Y324" s="104" t="e">
        <v>#N/A</v>
      </c>
    </row>
    <row r="325" spans="1:25" customFormat="1" x14ac:dyDescent="0.25">
      <c r="A325" s="2"/>
      <c r="B325" s="24"/>
      <c r="C325" s="1"/>
      <c r="D325" s="11"/>
      <c r="E325" s="12"/>
      <c r="F325" s="12"/>
      <c r="G325" s="12"/>
      <c r="H325" s="12"/>
      <c r="I325" s="95"/>
      <c r="J325" s="60"/>
      <c r="K325" s="10"/>
      <c r="L325" s="29"/>
      <c r="M325" s="13"/>
      <c r="N325" s="13"/>
      <c r="O325" s="30"/>
      <c r="P325" s="13"/>
      <c r="Q325" s="13"/>
      <c r="R325" s="21"/>
      <c r="S325" s="21"/>
      <c r="T325" s="103">
        <v>0</v>
      </c>
      <c r="U325" s="6" t="e">
        <v>#N/A</v>
      </c>
      <c r="V325" s="103" t="e">
        <v>#N/A</v>
      </c>
      <c r="W325" s="6" t="e">
        <v>#N/A</v>
      </c>
      <c r="X325" s="104" t="e">
        <v>#N/A</v>
      </c>
      <c r="Y325" s="104" t="e">
        <v>#N/A</v>
      </c>
    </row>
    <row r="326" spans="1:25" customFormat="1" x14ac:dyDescent="0.25">
      <c r="A326" s="2"/>
      <c r="B326" s="24"/>
      <c r="C326" s="1"/>
      <c r="D326" s="11"/>
      <c r="E326" s="12"/>
      <c r="F326" s="12"/>
      <c r="G326" s="12"/>
      <c r="H326" s="12"/>
      <c r="I326" s="95"/>
      <c r="J326" s="60"/>
      <c r="K326" s="10"/>
      <c r="L326" s="29"/>
      <c r="M326" s="13"/>
      <c r="N326" s="13"/>
      <c r="O326" s="30"/>
      <c r="P326" s="13"/>
      <c r="Q326" s="13"/>
      <c r="R326" s="21"/>
      <c r="S326" s="21"/>
      <c r="T326" s="103">
        <v>0</v>
      </c>
      <c r="U326" s="6" t="e">
        <v>#N/A</v>
      </c>
      <c r="V326" s="103" t="e">
        <v>#N/A</v>
      </c>
      <c r="W326" s="6" t="e">
        <v>#N/A</v>
      </c>
      <c r="X326" s="104" t="e">
        <v>#N/A</v>
      </c>
      <c r="Y326" s="104" t="e">
        <v>#N/A</v>
      </c>
    </row>
    <row r="327" spans="1:25" customFormat="1" x14ac:dyDescent="0.25">
      <c r="A327" s="2"/>
      <c r="B327" s="24"/>
      <c r="C327" s="1"/>
      <c r="D327" s="11"/>
      <c r="E327" s="12"/>
      <c r="F327" s="12"/>
      <c r="G327" s="12"/>
      <c r="H327" s="12"/>
      <c r="I327" s="95"/>
      <c r="J327" s="60"/>
      <c r="K327" s="10"/>
      <c r="L327" s="29"/>
      <c r="M327" s="13"/>
      <c r="N327" s="13"/>
      <c r="O327" s="30"/>
      <c r="P327" s="13"/>
      <c r="Q327" s="13"/>
      <c r="R327" s="21"/>
      <c r="S327" s="21"/>
      <c r="T327" s="103">
        <v>0</v>
      </c>
      <c r="U327" s="6" t="e">
        <v>#N/A</v>
      </c>
      <c r="V327" s="103" t="e">
        <v>#N/A</v>
      </c>
      <c r="W327" s="6" t="e">
        <v>#N/A</v>
      </c>
      <c r="X327" s="104" t="e">
        <v>#N/A</v>
      </c>
      <c r="Y327" s="104" t="e">
        <v>#N/A</v>
      </c>
    </row>
    <row r="328" spans="1:25" customFormat="1" x14ac:dyDescent="0.25">
      <c r="A328" s="2"/>
      <c r="B328" s="24"/>
      <c r="C328" s="1"/>
      <c r="D328" s="11"/>
      <c r="E328" s="12"/>
      <c r="F328" s="12"/>
      <c r="G328" s="12"/>
      <c r="H328" s="12"/>
      <c r="I328" s="95"/>
      <c r="J328" s="60"/>
      <c r="K328" s="10"/>
      <c r="L328" s="29"/>
      <c r="M328" s="13"/>
      <c r="N328" s="13"/>
      <c r="O328" s="30"/>
      <c r="P328" s="13"/>
      <c r="Q328" s="13"/>
      <c r="R328" s="21"/>
      <c r="S328" s="21"/>
      <c r="T328" s="103">
        <v>0</v>
      </c>
      <c r="U328" s="6" t="e">
        <v>#N/A</v>
      </c>
      <c r="V328" s="103" t="e">
        <v>#N/A</v>
      </c>
      <c r="W328" s="6" t="e">
        <v>#N/A</v>
      </c>
      <c r="X328" s="104" t="e">
        <v>#N/A</v>
      </c>
      <c r="Y328" s="104" t="e">
        <v>#N/A</v>
      </c>
    </row>
    <row r="329" spans="1:25" customFormat="1" x14ac:dyDescent="0.25">
      <c r="A329" s="2"/>
      <c r="B329" s="24"/>
      <c r="C329" s="1"/>
      <c r="D329" s="11"/>
      <c r="E329" s="12"/>
      <c r="F329" s="12"/>
      <c r="G329" s="12"/>
      <c r="H329" s="12"/>
      <c r="I329" s="95"/>
      <c r="J329" s="60"/>
      <c r="K329" s="10"/>
      <c r="L329" s="29"/>
      <c r="M329" s="13"/>
      <c r="N329" s="13"/>
      <c r="O329" s="30"/>
      <c r="P329" s="13"/>
      <c r="Q329" s="13"/>
      <c r="R329" s="21"/>
      <c r="S329" s="21"/>
      <c r="T329" s="103">
        <v>0</v>
      </c>
      <c r="U329" s="6" t="e">
        <v>#N/A</v>
      </c>
      <c r="V329" s="103" t="e">
        <v>#N/A</v>
      </c>
      <c r="W329" s="6" t="e">
        <v>#N/A</v>
      </c>
      <c r="X329" s="104" t="e">
        <v>#N/A</v>
      </c>
      <c r="Y329" s="104" t="e">
        <v>#N/A</v>
      </c>
    </row>
    <row r="330" spans="1:25" customFormat="1" x14ac:dyDescent="0.25">
      <c r="A330" s="2"/>
      <c r="B330" s="24"/>
      <c r="C330" s="1"/>
      <c r="D330" s="11"/>
      <c r="E330" s="12"/>
      <c r="F330" s="12"/>
      <c r="G330" s="12"/>
      <c r="H330" s="12"/>
      <c r="I330" s="95"/>
      <c r="J330" s="60"/>
      <c r="K330" s="10"/>
      <c r="L330" s="29"/>
      <c r="M330" s="13"/>
      <c r="N330" s="13"/>
      <c r="O330" s="30"/>
      <c r="P330" s="13"/>
      <c r="Q330" s="13"/>
      <c r="R330" s="21"/>
      <c r="S330" s="21"/>
      <c r="T330" s="103">
        <v>0</v>
      </c>
      <c r="U330" s="6" t="e">
        <v>#N/A</v>
      </c>
      <c r="V330" s="103" t="e">
        <v>#N/A</v>
      </c>
      <c r="W330" s="6" t="e">
        <v>#N/A</v>
      </c>
      <c r="X330" s="104" t="e">
        <v>#N/A</v>
      </c>
      <c r="Y330" s="104" t="e">
        <v>#N/A</v>
      </c>
    </row>
    <row r="331" spans="1:25" customFormat="1" x14ac:dyDescent="0.25">
      <c r="A331" s="2"/>
      <c r="B331" s="24"/>
      <c r="C331" s="1"/>
      <c r="D331" s="11"/>
      <c r="E331" s="12"/>
      <c r="F331" s="12"/>
      <c r="G331" s="12"/>
      <c r="H331" s="12"/>
      <c r="I331" s="95"/>
      <c r="J331" s="60"/>
      <c r="K331" s="10"/>
      <c r="L331" s="29"/>
      <c r="M331" s="13"/>
      <c r="N331" s="13"/>
      <c r="O331" s="30"/>
      <c r="P331" s="13"/>
      <c r="Q331" s="13"/>
      <c r="R331" s="21"/>
      <c r="S331" s="21"/>
      <c r="T331" s="103">
        <v>0</v>
      </c>
      <c r="U331" s="6" t="e">
        <v>#N/A</v>
      </c>
      <c r="V331" s="103" t="e">
        <v>#N/A</v>
      </c>
      <c r="W331" s="6" t="e">
        <v>#N/A</v>
      </c>
      <c r="X331" s="104" t="e">
        <v>#N/A</v>
      </c>
      <c r="Y331" s="104" t="e">
        <v>#N/A</v>
      </c>
    </row>
    <row r="332" spans="1:25" customFormat="1" x14ac:dyDescent="0.25">
      <c r="A332" s="2"/>
      <c r="B332" s="24"/>
      <c r="C332" s="1"/>
      <c r="D332" s="11"/>
      <c r="E332" s="12"/>
      <c r="F332" s="12"/>
      <c r="G332" s="12"/>
      <c r="H332" s="12"/>
      <c r="I332" s="95"/>
      <c r="J332" s="60"/>
      <c r="K332" s="10"/>
      <c r="L332" s="29"/>
      <c r="M332" s="13"/>
      <c r="N332" s="13"/>
      <c r="O332" s="30"/>
      <c r="P332" s="13"/>
      <c r="Q332" s="13"/>
      <c r="R332" s="21"/>
      <c r="S332" s="21"/>
      <c r="T332" s="103">
        <v>0</v>
      </c>
      <c r="U332" s="6" t="e">
        <v>#N/A</v>
      </c>
      <c r="V332" s="103" t="e">
        <v>#N/A</v>
      </c>
      <c r="W332" s="6" t="e">
        <v>#N/A</v>
      </c>
      <c r="X332" s="104" t="e">
        <v>#N/A</v>
      </c>
      <c r="Y332" s="104" t="e">
        <v>#N/A</v>
      </c>
    </row>
    <row r="333" spans="1:25" customFormat="1" x14ac:dyDescent="0.25">
      <c r="A333" s="2"/>
      <c r="B333" s="24"/>
      <c r="C333" s="1"/>
      <c r="D333" s="11"/>
      <c r="E333" s="12"/>
      <c r="F333" s="12"/>
      <c r="G333" s="12"/>
      <c r="H333" s="12"/>
      <c r="I333" s="95"/>
      <c r="J333" s="60"/>
      <c r="K333" s="10"/>
      <c r="L333" s="29"/>
      <c r="M333" s="13"/>
      <c r="N333" s="13"/>
      <c r="O333" s="30"/>
      <c r="P333" s="13"/>
      <c r="Q333" s="13"/>
      <c r="R333" s="21"/>
      <c r="S333" s="21"/>
      <c r="T333" s="103">
        <v>0</v>
      </c>
      <c r="U333" s="6" t="e">
        <v>#N/A</v>
      </c>
      <c r="V333" s="103" t="e">
        <v>#N/A</v>
      </c>
      <c r="W333" s="6" t="e">
        <v>#N/A</v>
      </c>
      <c r="X333" s="104" t="e">
        <v>#N/A</v>
      </c>
      <c r="Y333" s="104" t="e">
        <v>#N/A</v>
      </c>
    </row>
    <row r="334" spans="1:25" customFormat="1" x14ac:dyDescent="0.25">
      <c r="A334" s="2"/>
      <c r="B334" s="24"/>
      <c r="C334" s="1"/>
      <c r="D334" s="11"/>
      <c r="E334" s="12"/>
      <c r="F334" s="12"/>
      <c r="G334" s="12"/>
      <c r="H334" s="12"/>
      <c r="I334" s="95"/>
      <c r="J334" s="60"/>
      <c r="K334" s="10"/>
      <c r="L334" s="29"/>
      <c r="M334" s="13"/>
      <c r="N334" s="13"/>
      <c r="O334" s="30"/>
      <c r="P334" s="13"/>
      <c r="Q334" s="13"/>
      <c r="R334" s="21"/>
      <c r="S334" s="21"/>
      <c r="T334" s="103">
        <v>0</v>
      </c>
      <c r="U334" s="6" t="e">
        <v>#N/A</v>
      </c>
      <c r="V334" s="103" t="e">
        <v>#N/A</v>
      </c>
      <c r="W334" s="6" t="e">
        <v>#N/A</v>
      </c>
      <c r="X334" s="104" t="e">
        <v>#N/A</v>
      </c>
      <c r="Y334" s="104" t="e">
        <v>#N/A</v>
      </c>
    </row>
    <row r="335" spans="1:25" customFormat="1" x14ac:dyDescent="0.25">
      <c r="A335" s="2"/>
      <c r="B335" s="24"/>
      <c r="C335" s="1"/>
      <c r="D335" s="11"/>
      <c r="E335" s="12"/>
      <c r="F335" s="12"/>
      <c r="G335" s="12"/>
      <c r="H335" s="12"/>
      <c r="I335" s="95"/>
      <c r="J335" s="60"/>
      <c r="K335" s="10"/>
      <c r="L335" s="29"/>
      <c r="M335" s="13"/>
      <c r="N335" s="13"/>
      <c r="O335" s="30"/>
      <c r="P335" s="13"/>
      <c r="Q335" s="13"/>
      <c r="R335" s="21"/>
      <c r="S335" s="21"/>
      <c r="T335" s="103">
        <v>0</v>
      </c>
      <c r="U335" s="6" t="e">
        <v>#N/A</v>
      </c>
      <c r="V335" s="103" t="e">
        <v>#N/A</v>
      </c>
      <c r="W335" s="6" t="e">
        <v>#N/A</v>
      </c>
      <c r="X335" s="104" t="e">
        <v>#N/A</v>
      </c>
      <c r="Y335" s="104" t="e">
        <v>#N/A</v>
      </c>
    </row>
    <row r="336" spans="1:25" customFormat="1" x14ac:dyDescent="0.25">
      <c r="A336" s="2"/>
      <c r="B336" s="24"/>
      <c r="C336" s="1"/>
      <c r="D336" s="11"/>
      <c r="E336" s="12"/>
      <c r="F336" s="12"/>
      <c r="G336" s="12"/>
      <c r="H336" s="12"/>
      <c r="I336" s="95"/>
      <c r="J336" s="60"/>
      <c r="K336" s="10"/>
      <c r="L336" s="29"/>
      <c r="M336" s="13"/>
      <c r="N336" s="13"/>
      <c r="O336" s="30"/>
      <c r="P336" s="13"/>
      <c r="Q336" s="13"/>
      <c r="R336" s="21"/>
      <c r="S336" s="21"/>
      <c r="T336" s="103">
        <v>0</v>
      </c>
      <c r="U336" s="6" t="e">
        <v>#N/A</v>
      </c>
      <c r="V336" s="103" t="e">
        <v>#N/A</v>
      </c>
      <c r="W336" s="6" t="e">
        <v>#N/A</v>
      </c>
      <c r="X336" s="104" t="e">
        <v>#N/A</v>
      </c>
      <c r="Y336" s="104" t="e">
        <v>#N/A</v>
      </c>
    </row>
    <row r="337" spans="1:25" customFormat="1" x14ac:dyDescent="0.25">
      <c r="A337" s="2"/>
      <c r="B337" s="24"/>
      <c r="C337" s="1"/>
      <c r="D337" s="11"/>
      <c r="E337" s="12"/>
      <c r="F337" s="12"/>
      <c r="G337" s="12"/>
      <c r="H337" s="12"/>
      <c r="I337" s="95"/>
      <c r="J337" s="60"/>
      <c r="K337" s="10"/>
      <c r="L337" s="29"/>
      <c r="M337" s="13"/>
      <c r="N337" s="13"/>
      <c r="O337" s="30"/>
      <c r="P337" s="13"/>
      <c r="Q337" s="13"/>
      <c r="R337" s="21"/>
      <c r="S337" s="21"/>
      <c r="T337" s="103">
        <v>0</v>
      </c>
      <c r="U337" s="6" t="e">
        <v>#N/A</v>
      </c>
      <c r="V337" s="103" t="e">
        <v>#N/A</v>
      </c>
      <c r="W337" s="6" t="e">
        <v>#N/A</v>
      </c>
      <c r="X337" s="104" t="e">
        <v>#N/A</v>
      </c>
      <c r="Y337" s="104" t="e">
        <v>#N/A</v>
      </c>
    </row>
    <row r="338" spans="1:25" customFormat="1" x14ac:dyDescent="0.25">
      <c r="A338" s="2"/>
      <c r="B338" s="24"/>
      <c r="C338" s="1"/>
      <c r="D338" s="11"/>
      <c r="E338" s="12"/>
      <c r="F338" s="12"/>
      <c r="G338" s="12"/>
      <c r="H338" s="12"/>
      <c r="I338" s="95"/>
      <c r="J338" s="60"/>
      <c r="K338" s="10"/>
      <c r="L338" s="29"/>
      <c r="M338" s="13"/>
      <c r="N338" s="13"/>
      <c r="O338" s="30"/>
      <c r="P338" s="13"/>
      <c r="Q338" s="13"/>
      <c r="R338" s="21"/>
      <c r="S338" s="21"/>
      <c r="T338" s="103">
        <v>0</v>
      </c>
      <c r="U338" s="6" t="e">
        <v>#N/A</v>
      </c>
      <c r="V338" s="103" t="e">
        <v>#N/A</v>
      </c>
      <c r="W338" s="6" t="e">
        <v>#N/A</v>
      </c>
      <c r="X338" s="104" t="e">
        <v>#N/A</v>
      </c>
      <c r="Y338" s="104" t="e">
        <v>#N/A</v>
      </c>
    </row>
    <row r="339" spans="1:25" customFormat="1" x14ac:dyDescent="0.25">
      <c r="A339" s="2"/>
      <c r="B339" s="24"/>
      <c r="C339" s="1"/>
      <c r="D339" s="11"/>
      <c r="E339" s="12"/>
      <c r="F339" s="12"/>
      <c r="G339" s="12"/>
      <c r="H339" s="12"/>
      <c r="I339" s="95"/>
      <c r="J339" s="60"/>
      <c r="K339" s="10"/>
      <c r="L339" s="29"/>
      <c r="M339" s="13"/>
      <c r="N339" s="13"/>
      <c r="O339" s="30"/>
      <c r="P339" s="13"/>
      <c r="Q339" s="13"/>
      <c r="R339" s="21"/>
      <c r="S339" s="21"/>
      <c r="T339" s="103">
        <v>0</v>
      </c>
      <c r="U339" s="6" t="e">
        <v>#N/A</v>
      </c>
      <c r="V339" s="103" t="e">
        <v>#N/A</v>
      </c>
      <c r="W339" s="6" t="e">
        <v>#N/A</v>
      </c>
      <c r="X339" s="104" t="e">
        <v>#N/A</v>
      </c>
      <c r="Y339" s="104" t="e">
        <v>#N/A</v>
      </c>
    </row>
    <row r="340" spans="1:25" customFormat="1" x14ac:dyDescent="0.25">
      <c r="A340" s="2"/>
      <c r="B340" s="24"/>
      <c r="C340" s="1"/>
      <c r="D340" s="11"/>
      <c r="E340" s="12"/>
      <c r="F340" s="12"/>
      <c r="G340" s="12"/>
      <c r="H340" s="12"/>
      <c r="I340" s="95"/>
      <c r="J340" s="60"/>
      <c r="K340" s="10"/>
      <c r="L340" s="29"/>
      <c r="M340" s="13"/>
      <c r="N340" s="13"/>
      <c r="O340" s="30"/>
      <c r="P340" s="13"/>
      <c r="Q340" s="13"/>
      <c r="R340" s="21"/>
      <c r="S340" s="21"/>
      <c r="T340" s="103">
        <v>0</v>
      </c>
      <c r="U340" s="6" t="e">
        <v>#N/A</v>
      </c>
      <c r="V340" s="103" t="e">
        <v>#N/A</v>
      </c>
      <c r="W340" s="6" t="e">
        <v>#N/A</v>
      </c>
      <c r="X340" s="104" t="e">
        <v>#N/A</v>
      </c>
      <c r="Y340" s="104" t="e">
        <v>#N/A</v>
      </c>
    </row>
    <row r="341" spans="1:25" customFormat="1" x14ac:dyDescent="0.25">
      <c r="A341" s="2"/>
      <c r="B341" s="24"/>
      <c r="C341" s="1"/>
      <c r="D341" s="11"/>
      <c r="E341" s="12"/>
      <c r="F341" s="12"/>
      <c r="G341" s="12"/>
      <c r="H341" s="12"/>
      <c r="I341" s="95"/>
      <c r="J341" s="60"/>
      <c r="K341" s="10"/>
      <c r="L341" s="29"/>
      <c r="M341" s="13"/>
      <c r="N341" s="13"/>
      <c r="O341" s="30"/>
      <c r="P341" s="13"/>
      <c r="Q341" s="13"/>
      <c r="R341" s="21"/>
      <c r="S341" s="21"/>
      <c r="T341" s="103">
        <v>0</v>
      </c>
      <c r="U341" s="6" t="e">
        <v>#N/A</v>
      </c>
      <c r="V341" s="103" t="e">
        <v>#N/A</v>
      </c>
      <c r="W341" s="6" t="e">
        <v>#N/A</v>
      </c>
      <c r="X341" s="104" t="e">
        <v>#N/A</v>
      </c>
      <c r="Y341" s="104" t="e">
        <v>#N/A</v>
      </c>
    </row>
    <row r="342" spans="1:25" customFormat="1" x14ac:dyDescent="0.25">
      <c r="A342" s="2"/>
      <c r="B342" s="24"/>
      <c r="C342" s="1"/>
      <c r="D342" s="11"/>
      <c r="E342" s="12"/>
      <c r="F342" s="12"/>
      <c r="G342" s="12"/>
      <c r="H342" s="12"/>
      <c r="I342" s="95"/>
      <c r="J342" s="60"/>
      <c r="K342" s="10"/>
      <c r="L342" s="29"/>
      <c r="M342" s="13"/>
      <c r="N342" s="13"/>
      <c r="O342" s="30"/>
      <c r="P342" s="13"/>
      <c r="Q342" s="13"/>
      <c r="R342" s="21"/>
      <c r="S342" s="21"/>
      <c r="T342" s="103">
        <v>0</v>
      </c>
      <c r="U342" s="6" t="e">
        <v>#N/A</v>
      </c>
      <c r="V342" s="103" t="e">
        <v>#N/A</v>
      </c>
      <c r="W342" s="6" t="e">
        <v>#N/A</v>
      </c>
      <c r="X342" s="104" t="e">
        <v>#N/A</v>
      </c>
      <c r="Y342" s="104" t="e">
        <v>#N/A</v>
      </c>
    </row>
    <row r="343" spans="1:25" customFormat="1" x14ac:dyDescent="0.25">
      <c r="A343" s="2"/>
      <c r="B343" s="24"/>
      <c r="C343" s="1"/>
      <c r="D343" s="11"/>
      <c r="E343" s="12"/>
      <c r="F343" s="12"/>
      <c r="G343" s="12"/>
      <c r="H343" s="12"/>
      <c r="I343" s="95"/>
      <c r="J343" s="60"/>
      <c r="K343" s="10"/>
      <c r="L343" s="29"/>
      <c r="M343" s="13"/>
      <c r="N343" s="13"/>
      <c r="O343" s="30"/>
      <c r="P343" s="13"/>
      <c r="Q343" s="13"/>
      <c r="R343" s="21"/>
      <c r="S343" s="21"/>
      <c r="T343" s="103">
        <v>0</v>
      </c>
      <c r="U343" s="6" t="e">
        <v>#N/A</v>
      </c>
      <c r="V343" s="103" t="e">
        <v>#N/A</v>
      </c>
      <c r="W343" s="6" t="e">
        <v>#N/A</v>
      </c>
      <c r="X343" s="104" t="e">
        <v>#N/A</v>
      </c>
      <c r="Y343" s="104" t="e">
        <v>#N/A</v>
      </c>
    </row>
    <row r="344" spans="1:25" customFormat="1" x14ac:dyDescent="0.25">
      <c r="A344" s="2"/>
      <c r="B344" s="24"/>
      <c r="C344" s="1"/>
      <c r="D344" s="11"/>
      <c r="E344" s="12"/>
      <c r="F344" s="12"/>
      <c r="G344" s="12"/>
      <c r="H344" s="12"/>
      <c r="I344" s="95"/>
      <c r="J344" s="60"/>
      <c r="K344" s="10"/>
      <c r="L344" s="29"/>
      <c r="M344" s="13"/>
      <c r="N344" s="13"/>
      <c r="O344" s="30"/>
      <c r="P344" s="13"/>
      <c r="Q344" s="13"/>
      <c r="R344" s="21"/>
      <c r="S344" s="21"/>
      <c r="T344" s="103">
        <v>0</v>
      </c>
      <c r="U344" s="6" t="e">
        <v>#N/A</v>
      </c>
      <c r="V344" s="103" t="e">
        <v>#N/A</v>
      </c>
      <c r="W344" s="6" t="e">
        <v>#N/A</v>
      </c>
      <c r="X344" s="104" t="e">
        <v>#N/A</v>
      </c>
      <c r="Y344" s="104" t="e">
        <v>#N/A</v>
      </c>
    </row>
    <row r="345" spans="1:25" customFormat="1" x14ac:dyDescent="0.25">
      <c r="A345" s="2"/>
      <c r="B345" s="24"/>
      <c r="C345" s="1"/>
      <c r="D345" s="11"/>
      <c r="E345" s="12"/>
      <c r="F345" s="12"/>
      <c r="G345" s="12"/>
      <c r="H345" s="12"/>
      <c r="I345" s="95"/>
      <c r="J345" s="60"/>
      <c r="K345" s="10"/>
      <c r="L345" s="29"/>
      <c r="M345" s="13"/>
      <c r="N345" s="13"/>
      <c r="O345" s="30"/>
      <c r="P345" s="13"/>
      <c r="Q345" s="13"/>
      <c r="R345" s="21"/>
      <c r="S345" s="21"/>
      <c r="T345" s="103">
        <v>0</v>
      </c>
      <c r="U345" s="6" t="e">
        <v>#N/A</v>
      </c>
      <c r="V345" s="103" t="e">
        <v>#N/A</v>
      </c>
      <c r="W345" s="6" t="e">
        <v>#N/A</v>
      </c>
      <c r="X345" s="104" t="e">
        <v>#N/A</v>
      </c>
      <c r="Y345" s="104" t="e">
        <v>#N/A</v>
      </c>
    </row>
    <row r="346" spans="1:25" customFormat="1" x14ac:dyDescent="0.25">
      <c r="A346" s="2"/>
      <c r="B346" s="24"/>
      <c r="C346" s="1"/>
      <c r="D346" s="11"/>
      <c r="E346" s="12"/>
      <c r="F346" s="12"/>
      <c r="G346" s="12"/>
      <c r="H346" s="12"/>
      <c r="I346" s="95"/>
      <c r="J346" s="60"/>
      <c r="K346" s="10"/>
      <c r="L346" s="29"/>
      <c r="M346" s="13"/>
      <c r="N346" s="13"/>
      <c r="O346" s="30"/>
      <c r="P346" s="13"/>
      <c r="Q346" s="13"/>
      <c r="R346" s="21"/>
      <c r="S346" s="21"/>
      <c r="T346" s="103">
        <v>0</v>
      </c>
      <c r="U346" s="6" t="e">
        <v>#N/A</v>
      </c>
      <c r="V346" s="103" t="e">
        <v>#N/A</v>
      </c>
      <c r="W346" s="6" t="e">
        <v>#N/A</v>
      </c>
      <c r="X346" s="104" t="e">
        <v>#N/A</v>
      </c>
      <c r="Y346" s="104" t="e">
        <v>#N/A</v>
      </c>
    </row>
    <row r="347" spans="1:25" customFormat="1" x14ac:dyDescent="0.25">
      <c r="A347" s="2"/>
      <c r="B347" s="24"/>
      <c r="C347" s="1"/>
      <c r="D347" s="11"/>
      <c r="E347" s="12"/>
      <c r="F347" s="12"/>
      <c r="G347" s="12"/>
      <c r="H347" s="12"/>
      <c r="I347" s="95"/>
      <c r="J347" s="60"/>
      <c r="K347" s="10"/>
      <c r="L347" s="29"/>
      <c r="M347" s="13"/>
      <c r="N347" s="13"/>
      <c r="O347" s="30"/>
      <c r="P347" s="13"/>
      <c r="Q347" s="13"/>
      <c r="R347" s="21"/>
      <c r="S347" s="21"/>
      <c r="T347" s="103">
        <v>0</v>
      </c>
      <c r="U347" s="6" t="e">
        <v>#N/A</v>
      </c>
      <c r="V347" s="103" t="e">
        <v>#N/A</v>
      </c>
      <c r="W347" s="6" t="e">
        <v>#N/A</v>
      </c>
      <c r="X347" s="104" t="e">
        <v>#N/A</v>
      </c>
      <c r="Y347" s="104" t="e">
        <v>#N/A</v>
      </c>
    </row>
    <row r="348" spans="1:25" customFormat="1" x14ac:dyDescent="0.25">
      <c r="A348" s="2"/>
      <c r="B348" s="24"/>
      <c r="C348" s="1"/>
      <c r="D348" s="11"/>
      <c r="E348" s="12"/>
      <c r="F348" s="12"/>
      <c r="G348" s="12"/>
      <c r="H348" s="12"/>
      <c r="I348" s="95"/>
      <c r="J348" s="60"/>
      <c r="K348" s="10"/>
      <c r="L348" s="29"/>
      <c r="M348" s="13"/>
      <c r="N348" s="13"/>
      <c r="O348" s="30"/>
      <c r="P348" s="13"/>
      <c r="Q348" s="13"/>
      <c r="R348" s="21"/>
      <c r="S348" s="21"/>
      <c r="T348" s="103">
        <v>0</v>
      </c>
      <c r="U348" s="6" t="e">
        <v>#N/A</v>
      </c>
      <c r="V348" s="103" t="e">
        <v>#N/A</v>
      </c>
      <c r="W348" s="6" t="e">
        <v>#N/A</v>
      </c>
      <c r="X348" s="104" t="e">
        <v>#N/A</v>
      </c>
      <c r="Y348" s="104" t="e">
        <v>#N/A</v>
      </c>
    </row>
    <row r="349" spans="1:25" customFormat="1" x14ac:dyDescent="0.25">
      <c r="A349" s="2"/>
      <c r="B349" s="24"/>
      <c r="C349" s="1"/>
      <c r="D349" s="11"/>
      <c r="E349" s="12"/>
      <c r="F349" s="12"/>
      <c r="G349" s="12"/>
      <c r="H349" s="12"/>
      <c r="I349" s="95"/>
      <c r="J349" s="60"/>
      <c r="K349" s="10"/>
      <c r="L349" s="29"/>
      <c r="M349" s="13"/>
      <c r="N349" s="13"/>
      <c r="O349" s="30"/>
      <c r="P349" s="13"/>
      <c r="Q349" s="13"/>
      <c r="R349" s="21"/>
      <c r="S349" s="21"/>
      <c r="T349" s="103">
        <v>0</v>
      </c>
      <c r="U349" s="6" t="e">
        <v>#N/A</v>
      </c>
      <c r="V349" s="103" t="e">
        <v>#N/A</v>
      </c>
      <c r="W349" s="6" t="e">
        <v>#N/A</v>
      </c>
      <c r="X349" s="104" t="e">
        <v>#N/A</v>
      </c>
      <c r="Y349" s="104" t="e">
        <v>#N/A</v>
      </c>
    </row>
    <row r="350" spans="1:25" customFormat="1" x14ac:dyDescent="0.25">
      <c r="A350" s="2"/>
      <c r="B350" s="24"/>
      <c r="C350" s="1"/>
      <c r="D350" s="11"/>
      <c r="E350" s="12"/>
      <c r="F350" s="12"/>
      <c r="G350" s="12"/>
      <c r="H350" s="12"/>
      <c r="I350" s="95"/>
      <c r="J350" s="60"/>
      <c r="K350" s="10"/>
      <c r="L350" s="29"/>
      <c r="M350" s="13"/>
      <c r="N350" s="13"/>
      <c r="O350" s="30"/>
      <c r="P350" s="13"/>
      <c r="Q350" s="13"/>
      <c r="R350" s="21"/>
      <c r="S350" s="21"/>
      <c r="T350" s="103">
        <v>0</v>
      </c>
      <c r="U350" s="6" t="e">
        <v>#N/A</v>
      </c>
      <c r="V350" s="103" t="e">
        <v>#N/A</v>
      </c>
      <c r="W350" s="6" t="e">
        <v>#N/A</v>
      </c>
      <c r="X350" s="104" t="e">
        <v>#N/A</v>
      </c>
      <c r="Y350" s="104" t="e">
        <v>#N/A</v>
      </c>
    </row>
    <row r="351" spans="1:25" customFormat="1" x14ac:dyDescent="0.25">
      <c r="A351" s="2"/>
      <c r="B351" s="24"/>
      <c r="C351" s="1"/>
      <c r="D351" s="11"/>
      <c r="E351" s="12"/>
      <c r="F351" s="12"/>
      <c r="G351" s="12"/>
      <c r="H351" s="12"/>
      <c r="I351" s="95"/>
      <c r="J351" s="60"/>
      <c r="K351" s="10"/>
      <c r="L351" s="29"/>
      <c r="M351" s="13"/>
      <c r="N351" s="13"/>
      <c r="O351" s="30"/>
      <c r="P351" s="13"/>
      <c r="Q351" s="13"/>
      <c r="R351" s="21"/>
      <c r="S351" s="21"/>
      <c r="T351" s="103">
        <v>0</v>
      </c>
      <c r="U351" s="6" t="e">
        <v>#N/A</v>
      </c>
      <c r="V351" s="103" t="e">
        <v>#N/A</v>
      </c>
      <c r="W351" s="6" t="e">
        <v>#N/A</v>
      </c>
      <c r="X351" s="104" t="e">
        <v>#N/A</v>
      </c>
      <c r="Y351" s="104" t="e">
        <v>#N/A</v>
      </c>
    </row>
    <row r="352" spans="1:25" customFormat="1" x14ac:dyDescent="0.25">
      <c r="A352" s="2"/>
      <c r="B352" s="24"/>
      <c r="C352" s="1"/>
      <c r="D352" s="11"/>
      <c r="E352" s="12"/>
      <c r="F352" s="12"/>
      <c r="G352" s="12"/>
      <c r="H352" s="12"/>
      <c r="I352" s="95"/>
      <c r="J352" s="60"/>
      <c r="K352" s="10"/>
      <c r="L352" s="29"/>
      <c r="M352" s="13"/>
      <c r="N352" s="13"/>
      <c r="O352" s="30"/>
      <c r="P352" s="13"/>
      <c r="Q352" s="13"/>
      <c r="R352" s="21"/>
      <c r="S352" s="21"/>
      <c r="T352" s="103">
        <v>0</v>
      </c>
      <c r="U352" s="6" t="e">
        <v>#N/A</v>
      </c>
      <c r="V352" s="103" t="e">
        <v>#N/A</v>
      </c>
      <c r="W352" s="6" t="e">
        <v>#N/A</v>
      </c>
      <c r="X352" s="104" t="e">
        <v>#N/A</v>
      </c>
      <c r="Y352" s="104" t="e">
        <v>#N/A</v>
      </c>
    </row>
    <row r="353" spans="1:25" customFormat="1" x14ac:dyDescent="0.25">
      <c r="A353" s="2"/>
      <c r="B353" s="24"/>
      <c r="C353" s="1"/>
      <c r="D353" s="11"/>
      <c r="E353" s="12"/>
      <c r="F353" s="12"/>
      <c r="G353" s="12"/>
      <c r="H353" s="12"/>
      <c r="I353" s="95"/>
      <c r="J353" s="60"/>
      <c r="K353" s="10"/>
      <c r="L353" s="29"/>
      <c r="M353" s="13"/>
      <c r="N353" s="13"/>
      <c r="O353" s="30"/>
      <c r="P353" s="13"/>
      <c r="Q353" s="13"/>
      <c r="R353" s="21"/>
      <c r="S353" s="21"/>
      <c r="T353" s="103">
        <v>0</v>
      </c>
      <c r="U353" s="6" t="e">
        <v>#N/A</v>
      </c>
      <c r="V353" s="103" t="e">
        <v>#N/A</v>
      </c>
      <c r="W353" s="6" t="e">
        <v>#N/A</v>
      </c>
      <c r="X353" s="104" t="e">
        <v>#N/A</v>
      </c>
      <c r="Y353" s="104" t="e">
        <v>#N/A</v>
      </c>
    </row>
    <row r="354" spans="1:25" customFormat="1" x14ac:dyDescent="0.25">
      <c r="A354" s="2"/>
      <c r="B354" s="24"/>
      <c r="C354" s="1"/>
      <c r="D354" s="11"/>
      <c r="E354" s="12"/>
      <c r="F354" s="12"/>
      <c r="G354" s="12"/>
      <c r="H354" s="12"/>
      <c r="I354" s="95"/>
      <c r="J354" s="60"/>
      <c r="K354" s="10"/>
      <c r="L354" s="29"/>
      <c r="M354" s="13"/>
      <c r="N354" s="13"/>
      <c r="O354" s="30"/>
      <c r="P354" s="13"/>
      <c r="Q354" s="13"/>
      <c r="R354" s="21"/>
      <c r="S354" s="21"/>
      <c r="T354" s="103">
        <v>0</v>
      </c>
      <c r="U354" s="6" t="e">
        <v>#N/A</v>
      </c>
      <c r="V354" s="103" t="e">
        <v>#N/A</v>
      </c>
      <c r="W354" s="6" t="e">
        <v>#N/A</v>
      </c>
      <c r="X354" s="104" t="e">
        <v>#N/A</v>
      </c>
      <c r="Y354" s="104" t="e">
        <v>#N/A</v>
      </c>
    </row>
    <row r="355" spans="1:25" customFormat="1" x14ac:dyDescent="0.25">
      <c r="A355" s="2"/>
      <c r="B355" s="24"/>
      <c r="C355" s="1"/>
      <c r="D355" s="11"/>
      <c r="E355" s="12"/>
      <c r="F355" s="12"/>
      <c r="G355" s="12"/>
      <c r="H355" s="12"/>
      <c r="I355" s="95"/>
      <c r="J355" s="60"/>
      <c r="K355" s="10"/>
      <c r="L355" s="29"/>
      <c r="M355" s="13"/>
      <c r="N355" s="13"/>
      <c r="O355" s="30"/>
      <c r="P355" s="13"/>
      <c r="Q355" s="13"/>
      <c r="R355" s="21"/>
      <c r="S355" s="21"/>
      <c r="T355" s="103">
        <v>0</v>
      </c>
      <c r="U355" s="6" t="e">
        <v>#N/A</v>
      </c>
      <c r="V355" s="103" t="e">
        <v>#N/A</v>
      </c>
      <c r="W355" s="6" t="e">
        <v>#N/A</v>
      </c>
      <c r="X355" s="104" t="e">
        <v>#N/A</v>
      </c>
      <c r="Y355" s="104" t="e">
        <v>#N/A</v>
      </c>
    </row>
    <row r="356" spans="1:25" customFormat="1" x14ac:dyDescent="0.25">
      <c r="A356" s="2"/>
      <c r="B356" s="24"/>
      <c r="C356" s="1"/>
      <c r="D356" s="11"/>
      <c r="E356" s="12"/>
      <c r="F356" s="12"/>
      <c r="G356" s="12"/>
      <c r="H356" s="12"/>
      <c r="I356" s="95"/>
      <c r="J356" s="60"/>
      <c r="K356" s="10"/>
      <c r="L356" s="29"/>
      <c r="M356" s="13"/>
      <c r="N356" s="13"/>
      <c r="O356" s="30"/>
      <c r="P356" s="13"/>
      <c r="Q356" s="13"/>
      <c r="R356" s="21"/>
      <c r="S356" s="21"/>
      <c r="T356" s="103">
        <v>0</v>
      </c>
      <c r="U356" s="6" t="e">
        <v>#N/A</v>
      </c>
      <c r="V356" s="103" t="e">
        <v>#N/A</v>
      </c>
      <c r="W356" s="6" t="e">
        <v>#N/A</v>
      </c>
      <c r="X356" s="104" t="e">
        <v>#N/A</v>
      </c>
      <c r="Y356" s="104" t="e">
        <v>#N/A</v>
      </c>
    </row>
    <row r="357" spans="1:25" customFormat="1" x14ac:dyDescent="0.25">
      <c r="A357" s="2"/>
      <c r="B357" s="24"/>
      <c r="C357" s="1"/>
      <c r="D357" s="11"/>
      <c r="E357" s="12"/>
      <c r="F357" s="12"/>
      <c r="G357" s="12"/>
      <c r="H357" s="12"/>
      <c r="I357" s="95"/>
      <c r="J357" s="60"/>
      <c r="K357" s="10"/>
      <c r="L357" s="29"/>
      <c r="M357" s="13"/>
      <c r="N357" s="13"/>
      <c r="O357" s="30"/>
      <c r="P357" s="13"/>
      <c r="Q357" s="13"/>
      <c r="R357" s="21"/>
      <c r="S357" s="21"/>
      <c r="T357" s="103">
        <v>0</v>
      </c>
      <c r="U357" s="6" t="e">
        <v>#N/A</v>
      </c>
      <c r="V357" s="103" t="e">
        <v>#N/A</v>
      </c>
      <c r="W357" s="6" t="e">
        <v>#N/A</v>
      </c>
      <c r="X357" s="104" t="e">
        <v>#N/A</v>
      </c>
      <c r="Y357" s="104" t="e">
        <v>#N/A</v>
      </c>
    </row>
    <row r="358" spans="1:25" customFormat="1" x14ac:dyDescent="0.25">
      <c r="A358" s="2"/>
      <c r="B358" s="24"/>
      <c r="C358" s="1"/>
      <c r="D358" s="11"/>
      <c r="E358" s="12"/>
      <c r="F358" s="12"/>
      <c r="G358" s="12"/>
      <c r="H358" s="12"/>
      <c r="I358" s="95"/>
      <c r="J358" s="60"/>
      <c r="K358" s="10"/>
      <c r="L358" s="29"/>
      <c r="M358" s="13"/>
      <c r="N358" s="13"/>
      <c r="O358" s="30"/>
      <c r="P358" s="13"/>
      <c r="Q358" s="13"/>
      <c r="R358" s="21"/>
      <c r="S358" s="21"/>
      <c r="T358" s="103">
        <v>0</v>
      </c>
      <c r="U358" s="6" t="e">
        <v>#N/A</v>
      </c>
      <c r="V358" s="103" t="e">
        <v>#N/A</v>
      </c>
      <c r="W358" s="6" t="e">
        <v>#N/A</v>
      </c>
      <c r="X358" s="104" t="e">
        <v>#N/A</v>
      </c>
      <c r="Y358" s="104" t="e">
        <v>#N/A</v>
      </c>
    </row>
    <row r="359" spans="1:25" customFormat="1" x14ac:dyDescent="0.25">
      <c r="A359" s="2"/>
      <c r="B359" s="24"/>
      <c r="C359" s="1"/>
      <c r="D359" s="11"/>
      <c r="E359" s="12"/>
      <c r="F359" s="12"/>
      <c r="G359" s="12"/>
      <c r="H359" s="12"/>
      <c r="I359" s="95"/>
      <c r="J359" s="60"/>
      <c r="K359" s="10"/>
      <c r="L359" s="29"/>
      <c r="M359" s="13"/>
      <c r="N359" s="13"/>
      <c r="O359" s="30"/>
      <c r="P359" s="13"/>
      <c r="Q359" s="13"/>
      <c r="R359" s="21"/>
      <c r="S359" s="21"/>
      <c r="T359" s="103">
        <v>0</v>
      </c>
      <c r="U359" s="6" t="e">
        <v>#N/A</v>
      </c>
      <c r="V359" s="103" t="e">
        <v>#N/A</v>
      </c>
      <c r="W359" s="6" t="e">
        <v>#N/A</v>
      </c>
      <c r="X359" s="104" t="e">
        <v>#N/A</v>
      </c>
      <c r="Y359" s="104" t="e">
        <v>#N/A</v>
      </c>
    </row>
    <row r="360" spans="1:25" customFormat="1" x14ac:dyDescent="0.25">
      <c r="A360" s="2"/>
      <c r="B360" s="24"/>
      <c r="C360" s="1"/>
      <c r="D360" s="11"/>
      <c r="E360" s="12"/>
      <c r="F360" s="12"/>
      <c r="G360" s="12"/>
      <c r="H360" s="12"/>
      <c r="I360" s="95"/>
      <c r="J360" s="60"/>
      <c r="K360" s="10"/>
      <c r="L360" s="29"/>
      <c r="M360" s="13"/>
      <c r="N360" s="13"/>
      <c r="O360" s="30"/>
      <c r="P360" s="13"/>
      <c r="Q360" s="13"/>
      <c r="R360" s="21"/>
      <c r="S360" s="21"/>
      <c r="T360" s="103">
        <v>0</v>
      </c>
      <c r="U360" s="6" t="e">
        <v>#N/A</v>
      </c>
      <c r="V360" s="103" t="e">
        <v>#N/A</v>
      </c>
      <c r="W360" s="6" t="e">
        <v>#N/A</v>
      </c>
      <c r="X360" s="104" t="e">
        <v>#N/A</v>
      </c>
      <c r="Y360" s="104" t="e">
        <v>#N/A</v>
      </c>
    </row>
    <row r="361" spans="1:25" customFormat="1" x14ac:dyDescent="0.25">
      <c r="A361" s="2"/>
      <c r="B361" s="24"/>
      <c r="C361" s="1"/>
      <c r="D361" s="11"/>
      <c r="E361" s="12"/>
      <c r="F361" s="12"/>
      <c r="G361" s="12"/>
      <c r="H361" s="12"/>
      <c r="I361" s="95"/>
      <c r="J361" s="60"/>
      <c r="K361" s="10"/>
      <c r="L361" s="29"/>
      <c r="M361" s="13"/>
      <c r="N361" s="13"/>
      <c r="O361" s="30"/>
      <c r="P361" s="13"/>
      <c r="Q361" s="13"/>
      <c r="R361" s="21"/>
      <c r="S361" s="21"/>
      <c r="T361" s="103">
        <v>0</v>
      </c>
      <c r="U361" s="6" t="e">
        <v>#N/A</v>
      </c>
      <c r="V361" s="103" t="e">
        <v>#N/A</v>
      </c>
      <c r="W361" s="6" t="e">
        <v>#N/A</v>
      </c>
      <c r="X361" s="104" t="e">
        <v>#N/A</v>
      </c>
      <c r="Y361" s="104" t="e">
        <v>#N/A</v>
      </c>
    </row>
    <row r="362" spans="1:25" customFormat="1" x14ac:dyDescent="0.25">
      <c r="A362" s="2"/>
      <c r="B362" s="24"/>
      <c r="C362" s="1"/>
      <c r="D362" s="11"/>
      <c r="E362" s="12"/>
      <c r="F362" s="12"/>
      <c r="G362" s="12"/>
      <c r="H362" s="12"/>
      <c r="I362" s="95"/>
      <c r="J362" s="60"/>
      <c r="K362" s="10"/>
      <c r="L362" s="29"/>
      <c r="M362" s="13"/>
      <c r="N362" s="13"/>
      <c r="O362" s="30"/>
      <c r="P362" s="13"/>
      <c r="Q362" s="13"/>
      <c r="R362" s="21"/>
      <c r="S362" s="21"/>
      <c r="T362" s="103">
        <v>0</v>
      </c>
      <c r="U362" s="6" t="e">
        <v>#N/A</v>
      </c>
      <c r="V362" s="103" t="e">
        <v>#N/A</v>
      </c>
      <c r="W362" s="6" t="e">
        <v>#N/A</v>
      </c>
      <c r="X362" s="104" t="e">
        <v>#N/A</v>
      </c>
      <c r="Y362" s="104" t="e">
        <v>#N/A</v>
      </c>
    </row>
    <row r="363" spans="1:25" customFormat="1" x14ac:dyDescent="0.25">
      <c r="A363" s="2"/>
      <c r="B363" s="24"/>
      <c r="C363" s="1"/>
      <c r="D363" s="11"/>
      <c r="E363" s="12"/>
      <c r="F363" s="12"/>
      <c r="G363" s="12"/>
      <c r="H363" s="12"/>
      <c r="I363" s="95"/>
      <c r="J363" s="60"/>
      <c r="K363" s="10"/>
      <c r="L363" s="29"/>
      <c r="M363" s="13"/>
      <c r="N363" s="13"/>
      <c r="O363" s="30"/>
      <c r="P363" s="13"/>
      <c r="Q363" s="13"/>
      <c r="R363" s="21"/>
      <c r="S363" s="21"/>
      <c r="T363" s="103">
        <v>0</v>
      </c>
      <c r="U363" s="6" t="e">
        <v>#N/A</v>
      </c>
      <c r="V363" s="103" t="e">
        <v>#N/A</v>
      </c>
      <c r="W363" s="6" t="e">
        <v>#N/A</v>
      </c>
      <c r="X363" s="104" t="e">
        <v>#N/A</v>
      </c>
      <c r="Y363" s="104" t="e">
        <v>#N/A</v>
      </c>
    </row>
    <row r="364" spans="1:25" customFormat="1" x14ac:dyDescent="0.25">
      <c r="A364" s="2"/>
      <c r="B364" s="24"/>
      <c r="C364" s="1"/>
      <c r="D364" s="11"/>
      <c r="E364" s="12"/>
      <c r="F364" s="12"/>
      <c r="G364" s="12"/>
      <c r="H364" s="12"/>
      <c r="I364" s="95"/>
      <c r="J364" s="60"/>
      <c r="K364" s="10"/>
      <c r="L364" s="29"/>
      <c r="M364" s="13"/>
      <c r="N364" s="13"/>
      <c r="O364" s="30"/>
      <c r="P364" s="13"/>
      <c r="Q364" s="13"/>
      <c r="R364" s="21"/>
      <c r="S364" s="21"/>
      <c r="T364" s="103">
        <v>0</v>
      </c>
      <c r="U364" s="6" t="e">
        <v>#N/A</v>
      </c>
      <c r="V364" s="103" t="e">
        <v>#N/A</v>
      </c>
      <c r="W364" s="6" t="e">
        <v>#N/A</v>
      </c>
      <c r="X364" s="104" t="e">
        <v>#N/A</v>
      </c>
      <c r="Y364" s="104" t="e">
        <v>#N/A</v>
      </c>
    </row>
    <row r="365" spans="1:25" customFormat="1" x14ac:dyDescent="0.25">
      <c r="A365" s="2"/>
      <c r="B365" s="24"/>
      <c r="C365" s="1"/>
      <c r="D365" s="11"/>
      <c r="E365" s="12"/>
      <c r="F365" s="12"/>
      <c r="G365" s="12"/>
      <c r="H365" s="12"/>
      <c r="I365" s="95"/>
      <c r="J365" s="60"/>
      <c r="K365" s="10"/>
      <c r="L365" s="29"/>
      <c r="M365" s="13"/>
      <c r="N365" s="13"/>
      <c r="O365" s="30"/>
      <c r="P365" s="13"/>
      <c r="Q365" s="13"/>
      <c r="R365" s="21"/>
      <c r="S365" s="21"/>
      <c r="T365" s="103">
        <v>0</v>
      </c>
      <c r="U365" s="6" t="e">
        <v>#N/A</v>
      </c>
      <c r="V365" s="103" t="e">
        <v>#N/A</v>
      </c>
      <c r="W365" s="6" t="e">
        <v>#N/A</v>
      </c>
      <c r="X365" s="104" t="e">
        <v>#N/A</v>
      </c>
      <c r="Y365" s="104" t="e">
        <v>#N/A</v>
      </c>
    </row>
    <row r="366" spans="1:25" customFormat="1" x14ac:dyDescent="0.25">
      <c r="A366" s="2"/>
      <c r="B366" s="24"/>
      <c r="C366" s="1"/>
      <c r="D366" s="11"/>
      <c r="E366" s="12"/>
      <c r="F366" s="12"/>
      <c r="G366" s="12"/>
      <c r="H366" s="12"/>
      <c r="I366" s="95"/>
      <c r="J366" s="60"/>
      <c r="K366" s="10"/>
      <c r="L366" s="29"/>
      <c r="M366" s="13"/>
      <c r="N366" s="13"/>
      <c r="O366" s="30"/>
      <c r="P366" s="13"/>
      <c r="Q366" s="13"/>
      <c r="R366" s="21"/>
      <c r="S366" s="21"/>
      <c r="T366" s="103">
        <v>0</v>
      </c>
      <c r="U366" s="6" t="e">
        <v>#N/A</v>
      </c>
      <c r="V366" s="103" t="e">
        <v>#N/A</v>
      </c>
      <c r="W366" s="6" t="e">
        <v>#N/A</v>
      </c>
      <c r="X366" s="104" t="e">
        <v>#N/A</v>
      </c>
      <c r="Y366" s="104" t="e">
        <v>#N/A</v>
      </c>
    </row>
    <row r="367" spans="1:25" customFormat="1" x14ac:dyDescent="0.25">
      <c r="A367" s="2"/>
      <c r="B367" s="24"/>
      <c r="C367" s="1"/>
      <c r="D367" s="11"/>
      <c r="E367" s="12"/>
      <c r="F367" s="12"/>
      <c r="G367" s="12"/>
      <c r="H367" s="12"/>
      <c r="I367" s="95"/>
      <c r="J367" s="60"/>
      <c r="K367" s="10"/>
      <c r="L367" s="29"/>
      <c r="M367" s="13"/>
      <c r="N367" s="13"/>
      <c r="O367" s="30"/>
      <c r="P367" s="13"/>
      <c r="Q367" s="13"/>
      <c r="R367" s="21"/>
      <c r="S367" s="21"/>
      <c r="T367" s="103">
        <v>0</v>
      </c>
      <c r="U367" s="6" t="e">
        <v>#N/A</v>
      </c>
      <c r="V367" s="103" t="e">
        <v>#N/A</v>
      </c>
      <c r="W367" s="6" t="e">
        <v>#N/A</v>
      </c>
      <c r="X367" s="104" t="e">
        <v>#N/A</v>
      </c>
      <c r="Y367" s="104" t="e">
        <v>#N/A</v>
      </c>
    </row>
    <row r="368" spans="1:25" customFormat="1" x14ac:dyDescent="0.25">
      <c r="A368" s="2"/>
      <c r="B368" s="24"/>
      <c r="C368" s="1"/>
      <c r="D368" s="11"/>
      <c r="E368" s="12"/>
      <c r="F368" s="12"/>
      <c r="G368" s="12"/>
      <c r="H368" s="12"/>
      <c r="I368" s="95"/>
      <c r="J368" s="60"/>
      <c r="K368" s="10"/>
      <c r="L368" s="29"/>
      <c r="M368" s="13"/>
      <c r="N368" s="13"/>
      <c r="O368" s="30"/>
      <c r="P368" s="13"/>
      <c r="Q368" s="13"/>
      <c r="R368" s="21"/>
      <c r="S368" s="21"/>
      <c r="T368" s="103">
        <v>0</v>
      </c>
      <c r="U368" s="6" t="e">
        <v>#N/A</v>
      </c>
      <c r="V368" s="103" t="e">
        <v>#N/A</v>
      </c>
      <c r="W368" s="6" t="e">
        <v>#N/A</v>
      </c>
      <c r="X368" s="104" t="e">
        <v>#N/A</v>
      </c>
      <c r="Y368" s="104" t="e">
        <v>#N/A</v>
      </c>
    </row>
    <row r="369" spans="1:25" customFormat="1" x14ac:dyDescent="0.25">
      <c r="A369" s="2"/>
      <c r="B369" s="24"/>
      <c r="C369" s="1"/>
      <c r="D369" s="11"/>
      <c r="E369" s="12"/>
      <c r="F369" s="12"/>
      <c r="G369" s="12"/>
      <c r="H369" s="12"/>
      <c r="I369" s="95"/>
      <c r="J369" s="60"/>
      <c r="K369" s="10"/>
      <c r="L369" s="29"/>
      <c r="M369" s="13"/>
      <c r="N369" s="13"/>
      <c r="O369" s="30"/>
      <c r="P369" s="13"/>
      <c r="Q369" s="13"/>
      <c r="R369" s="21"/>
      <c r="S369" s="21"/>
      <c r="T369" s="103">
        <v>0</v>
      </c>
      <c r="U369" s="6" t="e">
        <v>#N/A</v>
      </c>
      <c r="V369" s="103" t="e">
        <v>#N/A</v>
      </c>
      <c r="W369" s="6" t="e">
        <v>#N/A</v>
      </c>
      <c r="X369" s="104" t="e">
        <v>#N/A</v>
      </c>
      <c r="Y369" s="104" t="e">
        <v>#N/A</v>
      </c>
    </row>
    <row r="370" spans="1:25" customFormat="1" x14ac:dyDescent="0.25">
      <c r="A370" s="2"/>
      <c r="B370" s="24"/>
      <c r="C370" s="1"/>
      <c r="D370" s="11"/>
      <c r="E370" s="12"/>
      <c r="F370" s="12"/>
      <c r="G370" s="12"/>
      <c r="H370" s="12"/>
      <c r="I370" s="95"/>
      <c r="J370" s="60"/>
      <c r="K370" s="10"/>
      <c r="L370" s="29"/>
      <c r="M370" s="13"/>
      <c r="N370" s="13"/>
      <c r="O370" s="30"/>
      <c r="P370" s="13"/>
      <c r="Q370" s="13"/>
      <c r="R370" s="21"/>
      <c r="S370" s="21"/>
      <c r="T370" s="103">
        <v>0</v>
      </c>
      <c r="U370" s="6" t="e">
        <v>#N/A</v>
      </c>
      <c r="V370" s="103" t="e">
        <v>#N/A</v>
      </c>
      <c r="W370" s="6" t="e">
        <v>#N/A</v>
      </c>
      <c r="X370" s="104" t="e">
        <v>#N/A</v>
      </c>
      <c r="Y370" s="104" t="e">
        <v>#N/A</v>
      </c>
    </row>
    <row r="371" spans="1:25" customFormat="1" x14ac:dyDescent="0.25">
      <c r="A371" s="2"/>
      <c r="B371" s="24"/>
      <c r="C371" s="1"/>
      <c r="D371" s="11"/>
      <c r="E371" s="12"/>
      <c r="F371" s="12"/>
      <c r="G371" s="12"/>
      <c r="H371" s="12"/>
      <c r="I371" s="95"/>
      <c r="J371" s="60"/>
      <c r="K371" s="10"/>
      <c r="L371" s="29"/>
      <c r="M371" s="13"/>
      <c r="N371" s="13"/>
      <c r="O371" s="30"/>
      <c r="P371" s="13"/>
      <c r="Q371" s="13"/>
      <c r="R371" s="21"/>
      <c r="S371" s="21"/>
      <c r="T371" s="103">
        <v>0</v>
      </c>
      <c r="U371" s="6" t="e">
        <v>#N/A</v>
      </c>
      <c r="V371" s="103" t="e">
        <v>#N/A</v>
      </c>
      <c r="W371" s="6" t="e">
        <v>#N/A</v>
      </c>
      <c r="X371" s="104" t="e">
        <v>#N/A</v>
      </c>
      <c r="Y371" s="104" t="e">
        <v>#N/A</v>
      </c>
    </row>
    <row r="372" spans="1:25" customFormat="1" x14ac:dyDescent="0.25">
      <c r="A372" s="2"/>
      <c r="B372" s="24"/>
      <c r="C372" s="1"/>
      <c r="D372" s="11"/>
      <c r="E372" s="12"/>
      <c r="F372" s="12"/>
      <c r="G372" s="12"/>
      <c r="H372" s="12"/>
      <c r="I372" s="95"/>
      <c r="J372" s="60"/>
      <c r="K372" s="10"/>
      <c r="L372" s="29"/>
      <c r="M372" s="13"/>
      <c r="N372" s="13"/>
      <c r="O372" s="30"/>
      <c r="P372" s="13"/>
      <c r="Q372" s="13"/>
      <c r="R372" s="21"/>
      <c r="S372" s="21"/>
      <c r="T372" s="103">
        <v>0</v>
      </c>
      <c r="U372" s="6" t="e">
        <v>#N/A</v>
      </c>
      <c r="V372" s="103" t="e">
        <v>#N/A</v>
      </c>
      <c r="W372" s="6" t="e">
        <v>#N/A</v>
      </c>
      <c r="X372" s="104" t="e">
        <v>#N/A</v>
      </c>
      <c r="Y372" s="104" t="e">
        <v>#N/A</v>
      </c>
    </row>
    <row r="373" spans="1:25" customFormat="1" x14ac:dyDescent="0.25">
      <c r="A373" s="2"/>
      <c r="B373" s="24"/>
      <c r="C373" s="1"/>
      <c r="D373" s="11"/>
      <c r="E373" s="12"/>
      <c r="F373" s="12"/>
      <c r="G373" s="12"/>
      <c r="H373" s="12"/>
      <c r="I373" s="95"/>
      <c r="J373" s="60"/>
      <c r="K373" s="10"/>
      <c r="L373" s="29"/>
      <c r="M373" s="13"/>
      <c r="N373" s="13"/>
      <c r="O373" s="30"/>
      <c r="P373" s="13"/>
      <c r="Q373" s="13"/>
      <c r="R373" s="21"/>
      <c r="S373" s="21"/>
      <c r="T373" s="103">
        <v>0</v>
      </c>
      <c r="U373" s="6" t="e">
        <v>#N/A</v>
      </c>
      <c r="V373" s="103" t="e">
        <v>#N/A</v>
      </c>
      <c r="W373" s="6" t="e">
        <v>#N/A</v>
      </c>
      <c r="X373" s="104" t="e">
        <v>#N/A</v>
      </c>
      <c r="Y373" s="104" t="e">
        <v>#N/A</v>
      </c>
    </row>
    <row r="374" spans="1:25" customFormat="1" x14ac:dyDescent="0.25">
      <c r="A374" s="2"/>
      <c r="B374" s="24"/>
      <c r="C374" s="1"/>
      <c r="D374" s="11"/>
      <c r="E374" s="12"/>
      <c r="F374" s="12"/>
      <c r="G374" s="12"/>
      <c r="H374" s="12"/>
      <c r="I374" s="95"/>
      <c r="J374" s="60"/>
      <c r="K374" s="10"/>
      <c r="L374" s="29"/>
      <c r="M374" s="13"/>
      <c r="N374" s="13"/>
      <c r="O374" s="30"/>
      <c r="P374" s="13"/>
      <c r="Q374" s="13"/>
      <c r="R374" s="21"/>
      <c r="S374" s="21"/>
      <c r="T374" s="103">
        <v>0</v>
      </c>
      <c r="U374" s="6" t="e">
        <v>#N/A</v>
      </c>
      <c r="V374" s="103" t="e">
        <v>#N/A</v>
      </c>
      <c r="W374" s="6" t="e">
        <v>#N/A</v>
      </c>
      <c r="X374" s="104" t="e">
        <v>#N/A</v>
      </c>
      <c r="Y374" s="104" t="e">
        <v>#N/A</v>
      </c>
    </row>
    <row r="375" spans="1:25" customFormat="1" x14ac:dyDescent="0.25">
      <c r="A375" s="2"/>
      <c r="B375" s="24"/>
      <c r="C375" s="1"/>
      <c r="D375" s="11"/>
      <c r="E375" s="12"/>
      <c r="F375" s="12"/>
      <c r="G375" s="12"/>
      <c r="H375" s="12"/>
      <c r="I375" s="95"/>
      <c r="J375" s="60"/>
      <c r="K375" s="10"/>
      <c r="L375" s="29"/>
      <c r="M375" s="13"/>
      <c r="N375" s="13"/>
      <c r="O375" s="30"/>
      <c r="P375" s="13"/>
      <c r="Q375" s="13"/>
      <c r="R375" s="21"/>
      <c r="S375" s="21"/>
      <c r="T375" s="103">
        <v>0</v>
      </c>
      <c r="U375" s="6" t="e">
        <v>#N/A</v>
      </c>
      <c r="V375" s="103" t="e">
        <v>#N/A</v>
      </c>
      <c r="W375" s="6" t="e">
        <v>#N/A</v>
      </c>
      <c r="X375" s="104" t="e">
        <v>#N/A</v>
      </c>
      <c r="Y375" s="104" t="e">
        <v>#N/A</v>
      </c>
    </row>
    <row r="376" spans="1:25" customFormat="1" x14ac:dyDescent="0.25">
      <c r="A376" s="2"/>
      <c r="B376" s="24"/>
      <c r="C376" s="1"/>
      <c r="D376" s="11"/>
      <c r="E376" s="12"/>
      <c r="F376" s="12"/>
      <c r="G376" s="12"/>
      <c r="H376" s="12"/>
      <c r="I376" s="95"/>
      <c r="J376" s="60"/>
      <c r="K376" s="10"/>
      <c r="L376" s="29"/>
      <c r="M376" s="13"/>
      <c r="N376" s="13"/>
      <c r="O376" s="30"/>
      <c r="P376" s="13"/>
      <c r="Q376" s="13"/>
      <c r="R376" s="21"/>
      <c r="S376" s="21"/>
      <c r="T376" s="103">
        <v>0</v>
      </c>
      <c r="U376" s="6" t="e">
        <v>#N/A</v>
      </c>
      <c r="V376" s="103" t="e">
        <v>#N/A</v>
      </c>
      <c r="W376" s="6" t="e">
        <v>#N/A</v>
      </c>
      <c r="X376" s="104" t="e">
        <v>#N/A</v>
      </c>
      <c r="Y376" s="104" t="e">
        <v>#N/A</v>
      </c>
    </row>
    <row r="377" spans="1:25" customFormat="1" x14ac:dyDescent="0.25">
      <c r="A377" s="2"/>
      <c r="B377" s="24"/>
      <c r="C377" s="1"/>
      <c r="D377" s="11"/>
      <c r="E377" s="12"/>
      <c r="F377" s="12"/>
      <c r="G377" s="12"/>
      <c r="H377" s="12"/>
      <c r="I377" s="95"/>
      <c r="J377" s="60"/>
      <c r="K377" s="10"/>
      <c r="L377" s="29"/>
      <c r="M377" s="13"/>
      <c r="N377" s="13"/>
      <c r="O377" s="30"/>
      <c r="P377" s="13"/>
      <c r="Q377" s="13"/>
      <c r="R377" s="21"/>
      <c r="S377" s="21"/>
      <c r="T377" s="103">
        <v>0</v>
      </c>
      <c r="U377" s="6" t="e">
        <v>#N/A</v>
      </c>
      <c r="V377" s="103" t="e">
        <v>#N/A</v>
      </c>
      <c r="W377" s="6" t="e">
        <v>#N/A</v>
      </c>
      <c r="X377" s="104" t="e">
        <v>#N/A</v>
      </c>
      <c r="Y377" s="104" t="e">
        <v>#N/A</v>
      </c>
    </row>
    <row r="378" spans="1:25" customFormat="1" x14ac:dyDescent="0.25">
      <c r="A378" s="2"/>
      <c r="B378" s="24"/>
      <c r="C378" s="1"/>
      <c r="D378" s="11"/>
      <c r="E378" s="12"/>
      <c r="F378" s="12"/>
      <c r="G378" s="12"/>
      <c r="H378" s="12"/>
      <c r="I378" s="95"/>
      <c r="J378" s="60"/>
      <c r="K378" s="10"/>
      <c r="L378" s="29"/>
      <c r="M378" s="13"/>
      <c r="N378" s="13"/>
      <c r="O378" s="30"/>
      <c r="P378" s="13"/>
      <c r="Q378" s="13"/>
      <c r="R378" s="21"/>
      <c r="S378" s="21"/>
      <c r="T378" s="103">
        <v>0</v>
      </c>
      <c r="U378" s="6" t="e">
        <v>#N/A</v>
      </c>
      <c r="V378" s="103" t="e">
        <v>#N/A</v>
      </c>
      <c r="W378" s="6" t="e">
        <v>#N/A</v>
      </c>
      <c r="X378" s="104" t="e">
        <v>#N/A</v>
      </c>
      <c r="Y378" s="104" t="e">
        <v>#N/A</v>
      </c>
    </row>
    <row r="379" spans="1:25" customFormat="1" x14ac:dyDescent="0.25">
      <c r="A379" s="2"/>
      <c r="B379" s="24"/>
      <c r="C379" s="1"/>
      <c r="D379" s="11"/>
      <c r="E379" s="12"/>
      <c r="F379" s="12"/>
      <c r="G379" s="12"/>
      <c r="H379" s="12"/>
      <c r="I379" s="95"/>
      <c r="J379" s="60"/>
      <c r="K379" s="10"/>
      <c r="L379" s="29"/>
      <c r="M379" s="13"/>
      <c r="N379" s="13"/>
      <c r="O379" s="30"/>
      <c r="P379" s="13"/>
      <c r="Q379" s="13"/>
      <c r="R379" s="21"/>
      <c r="S379" s="21"/>
      <c r="T379" s="103">
        <v>0</v>
      </c>
      <c r="U379" s="6" t="e">
        <v>#N/A</v>
      </c>
      <c r="V379" s="103" t="e">
        <v>#N/A</v>
      </c>
      <c r="W379" s="6" t="e">
        <v>#N/A</v>
      </c>
      <c r="X379" s="104" t="e">
        <v>#N/A</v>
      </c>
      <c r="Y379" s="104" t="e">
        <v>#N/A</v>
      </c>
    </row>
    <row r="380" spans="1:25" customFormat="1" x14ac:dyDescent="0.25">
      <c r="A380" s="2"/>
      <c r="B380" s="24"/>
      <c r="C380" s="1"/>
      <c r="D380" s="11"/>
      <c r="E380" s="12"/>
      <c r="F380" s="12"/>
      <c r="G380" s="12"/>
      <c r="H380" s="12"/>
      <c r="I380" s="95"/>
      <c r="J380" s="60"/>
      <c r="K380" s="10"/>
      <c r="L380" s="29"/>
      <c r="M380" s="13"/>
      <c r="N380" s="13"/>
      <c r="O380" s="30"/>
      <c r="P380" s="13"/>
      <c r="Q380" s="13"/>
      <c r="R380" s="21"/>
      <c r="S380" s="21"/>
      <c r="T380" s="103">
        <v>0</v>
      </c>
      <c r="U380" s="6" t="e">
        <v>#N/A</v>
      </c>
      <c r="V380" s="103" t="e">
        <v>#N/A</v>
      </c>
      <c r="W380" s="6" t="e">
        <v>#N/A</v>
      </c>
      <c r="X380" s="104" t="e">
        <v>#N/A</v>
      </c>
      <c r="Y380" s="104" t="e">
        <v>#N/A</v>
      </c>
    </row>
    <row r="381" spans="1:25" customFormat="1" x14ac:dyDescent="0.25">
      <c r="A381" s="2"/>
      <c r="B381" s="24"/>
      <c r="C381" s="1"/>
      <c r="D381" s="11"/>
      <c r="E381" s="12"/>
      <c r="F381" s="12"/>
      <c r="G381" s="12"/>
      <c r="H381" s="12"/>
      <c r="I381" s="95"/>
      <c r="J381" s="60"/>
      <c r="K381" s="10"/>
      <c r="L381" s="29"/>
      <c r="M381" s="13"/>
      <c r="N381" s="13"/>
      <c r="O381" s="30"/>
      <c r="P381" s="13"/>
      <c r="Q381" s="13"/>
      <c r="R381" s="21"/>
      <c r="S381" s="21"/>
      <c r="T381" s="103">
        <v>0</v>
      </c>
      <c r="U381" s="6" t="e">
        <v>#N/A</v>
      </c>
      <c r="V381" s="103" t="e">
        <v>#N/A</v>
      </c>
      <c r="W381" s="6" t="e">
        <v>#N/A</v>
      </c>
      <c r="X381" s="104" t="e">
        <v>#N/A</v>
      </c>
      <c r="Y381" s="104" t="e">
        <v>#N/A</v>
      </c>
    </row>
    <row r="382" spans="1:25" customFormat="1" x14ac:dyDescent="0.25">
      <c r="A382" s="2"/>
      <c r="B382" s="24"/>
      <c r="C382" s="1"/>
      <c r="D382" s="11"/>
      <c r="E382" s="12"/>
      <c r="F382" s="12"/>
      <c r="G382" s="12"/>
      <c r="H382" s="12"/>
      <c r="I382" s="95"/>
      <c r="J382" s="60"/>
      <c r="K382" s="10"/>
      <c r="L382" s="29"/>
      <c r="M382" s="13"/>
      <c r="N382" s="13"/>
      <c r="O382" s="30"/>
      <c r="P382" s="13"/>
      <c r="Q382" s="13"/>
      <c r="R382" s="21"/>
      <c r="S382" s="21"/>
      <c r="T382" s="103">
        <v>0</v>
      </c>
      <c r="U382" s="6" t="e">
        <v>#N/A</v>
      </c>
      <c r="V382" s="103" t="e">
        <v>#N/A</v>
      </c>
      <c r="W382" s="6" t="e">
        <v>#N/A</v>
      </c>
      <c r="X382" s="104" t="e">
        <v>#N/A</v>
      </c>
      <c r="Y382" s="104" t="e">
        <v>#N/A</v>
      </c>
    </row>
    <row r="383" spans="1:25" customFormat="1" x14ac:dyDescent="0.25">
      <c r="A383" s="2"/>
      <c r="B383" s="24"/>
      <c r="C383" s="1"/>
      <c r="D383" s="11"/>
      <c r="E383" s="12"/>
      <c r="F383" s="12"/>
      <c r="G383" s="12"/>
      <c r="H383" s="12"/>
      <c r="I383" s="95"/>
      <c r="J383" s="60"/>
      <c r="K383" s="10"/>
      <c r="L383" s="29"/>
      <c r="M383" s="13"/>
      <c r="N383" s="13"/>
      <c r="O383" s="30"/>
      <c r="P383" s="13"/>
      <c r="Q383" s="13"/>
      <c r="R383" s="21"/>
      <c r="S383" s="21"/>
      <c r="T383" s="103">
        <v>0</v>
      </c>
      <c r="U383" s="6" t="e">
        <v>#N/A</v>
      </c>
      <c r="V383" s="103" t="e">
        <v>#N/A</v>
      </c>
      <c r="W383" s="6" t="e">
        <v>#N/A</v>
      </c>
      <c r="X383" s="104" t="e">
        <v>#N/A</v>
      </c>
      <c r="Y383" s="104" t="e">
        <v>#N/A</v>
      </c>
    </row>
    <row r="384" spans="1:25" customFormat="1" x14ac:dyDescent="0.25">
      <c r="A384" s="2"/>
      <c r="B384" s="24"/>
      <c r="C384" s="1"/>
      <c r="D384" s="11"/>
      <c r="E384" s="12"/>
      <c r="F384" s="12"/>
      <c r="G384" s="12"/>
      <c r="H384" s="12"/>
      <c r="I384" s="95"/>
      <c r="J384" s="60"/>
      <c r="K384" s="10"/>
      <c r="L384" s="29"/>
      <c r="M384" s="13"/>
      <c r="N384" s="13"/>
      <c r="O384" s="30"/>
      <c r="P384" s="13"/>
      <c r="Q384" s="13"/>
      <c r="R384" s="21"/>
      <c r="S384" s="21"/>
      <c r="T384" s="103">
        <v>0</v>
      </c>
      <c r="U384" s="6" t="e">
        <v>#N/A</v>
      </c>
      <c r="V384" s="103" t="e">
        <v>#N/A</v>
      </c>
      <c r="W384" s="6" t="e">
        <v>#N/A</v>
      </c>
      <c r="X384" s="104" t="e">
        <v>#N/A</v>
      </c>
      <c r="Y384" s="104" t="e">
        <v>#N/A</v>
      </c>
    </row>
    <row r="385" spans="1:25" customFormat="1" x14ac:dyDescent="0.25">
      <c r="A385" s="2"/>
      <c r="B385" s="24"/>
      <c r="C385" s="1"/>
      <c r="D385" s="11"/>
      <c r="E385" s="12"/>
      <c r="F385" s="12"/>
      <c r="G385" s="12"/>
      <c r="H385" s="12"/>
      <c r="I385" s="95"/>
      <c r="J385" s="60"/>
      <c r="K385" s="10"/>
      <c r="L385" s="29"/>
      <c r="M385" s="13"/>
      <c r="N385" s="13"/>
      <c r="O385" s="30"/>
      <c r="P385" s="13"/>
      <c r="Q385" s="13"/>
      <c r="R385" s="21"/>
      <c r="S385" s="21"/>
      <c r="T385" s="103">
        <v>0</v>
      </c>
      <c r="U385" s="6" t="e">
        <v>#N/A</v>
      </c>
      <c r="V385" s="103" t="e">
        <v>#N/A</v>
      </c>
      <c r="W385" s="6" t="e">
        <v>#N/A</v>
      </c>
      <c r="X385" s="104" t="e">
        <v>#N/A</v>
      </c>
      <c r="Y385" s="104" t="e">
        <v>#N/A</v>
      </c>
    </row>
    <row r="386" spans="1:25" customFormat="1" x14ac:dyDescent="0.25">
      <c r="A386" s="2"/>
      <c r="B386" s="24"/>
      <c r="C386" s="1"/>
      <c r="D386" s="11"/>
      <c r="E386" s="12"/>
      <c r="F386" s="12"/>
      <c r="G386" s="12"/>
      <c r="H386" s="12"/>
      <c r="I386" s="95"/>
      <c r="J386" s="60"/>
      <c r="K386" s="10"/>
      <c r="L386" s="29"/>
      <c r="M386" s="13"/>
      <c r="N386" s="13"/>
      <c r="O386" s="30"/>
      <c r="P386" s="13"/>
      <c r="Q386" s="13"/>
      <c r="R386" s="21"/>
      <c r="S386" s="21"/>
      <c r="T386" s="103">
        <v>0</v>
      </c>
      <c r="U386" s="6" t="e">
        <v>#N/A</v>
      </c>
      <c r="V386" s="103" t="e">
        <v>#N/A</v>
      </c>
      <c r="W386" s="6" t="e">
        <v>#N/A</v>
      </c>
      <c r="X386" s="104" t="e">
        <v>#N/A</v>
      </c>
      <c r="Y386" s="104" t="e">
        <v>#N/A</v>
      </c>
    </row>
    <row r="387" spans="1:25" customFormat="1" x14ac:dyDescent="0.25">
      <c r="A387" s="2"/>
      <c r="B387" s="24"/>
      <c r="C387" s="1"/>
      <c r="D387" s="11"/>
      <c r="E387" s="12"/>
      <c r="F387" s="12"/>
      <c r="G387" s="12"/>
      <c r="H387" s="12"/>
      <c r="I387" s="1"/>
      <c r="J387" s="60"/>
      <c r="K387" s="10"/>
      <c r="L387" s="29"/>
      <c r="M387" s="13"/>
      <c r="N387" s="13"/>
      <c r="O387" s="30"/>
      <c r="P387" s="13"/>
      <c r="Q387" s="13"/>
      <c r="R387" s="21"/>
      <c r="S387" s="21"/>
      <c r="T387" s="103">
        <v>0</v>
      </c>
      <c r="U387" s="6" t="e">
        <v>#N/A</v>
      </c>
      <c r="V387" s="103" t="e">
        <v>#N/A</v>
      </c>
      <c r="W387" s="6" t="e">
        <v>#N/A</v>
      </c>
      <c r="X387" s="104" t="e">
        <v>#N/A</v>
      </c>
      <c r="Y387" s="104" t="e">
        <v>#N/A</v>
      </c>
    </row>
    <row r="388" spans="1:25" customFormat="1" x14ac:dyDescent="0.25">
      <c r="A388" s="2"/>
      <c r="B388" s="24"/>
      <c r="C388" s="1"/>
      <c r="D388" s="11"/>
      <c r="E388" s="12"/>
      <c r="F388" s="12"/>
      <c r="G388" s="12"/>
      <c r="H388" s="12"/>
      <c r="I388" s="1"/>
      <c r="J388" s="60"/>
      <c r="K388" s="10"/>
      <c r="L388" s="29"/>
      <c r="M388" s="13"/>
      <c r="N388" s="13"/>
      <c r="O388" s="30"/>
      <c r="P388" s="13"/>
      <c r="Q388" s="13"/>
      <c r="R388" s="21"/>
      <c r="S388" s="21"/>
      <c r="T388" s="103">
        <v>0</v>
      </c>
      <c r="U388" s="6" t="e">
        <v>#N/A</v>
      </c>
      <c r="V388" s="103" t="e">
        <v>#N/A</v>
      </c>
      <c r="W388" s="6" t="e">
        <v>#N/A</v>
      </c>
      <c r="X388" s="104" t="e">
        <v>#N/A</v>
      </c>
      <c r="Y388" s="104" t="e">
        <v>#N/A</v>
      </c>
    </row>
  </sheetData>
  <autoFilter ref="Q17:Y388"/>
  <dataValidations count="1">
    <dataValidation type="custom" allowBlank="1" showInputMessage="1" error="22c689e2e9414dcb9a01ed140a39c125" sqref="D13:D16 B13:B16">
      <formula1>TRUE</formula1>
    </dataValidation>
  </dataValidations>
  <pageMargins left="0.7" right="0.7" top="0.75" bottom="0.75" header="0.3" footer="0.3"/>
  <pageSetup paperSize="9" orientation="portrait" verticalDpi="597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rightToLeft="1" workbookViewId="0">
      <selection activeCell="I22" sqref="I22"/>
    </sheetView>
  </sheetViews>
  <sheetFormatPr defaultColWidth="13.7109375" defaultRowHeight="15" x14ac:dyDescent="0.25"/>
  <cols>
    <col min="1" max="1" width="18.28515625" style="110" customWidth="1"/>
    <col min="2" max="3" width="28.85546875" style="110" customWidth="1"/>
    <col min="4" max="4" width="35.85546875" style="106" customWidth="1"/>
    <col min="5" max="6" width="0" style="106" hidden="1" customWidth="1"/>
    <col min="7" max="16384" width="13.7109375" style="106"/>
  </cols>
  <sheetData>
    <row r="1" spans="1:7" x14ac:dyDescent="0.25">
      <c r="A1" s="105"/>
      <c r="B1" s="105"/>
      <c r="C1" s="152" t="s">
        <v>653</v>
      </c>
      <c r="D1" s="105"/>
    </row>
    <row r="2" spans="1:7" ht="35.1" customHeight="1" x14ac:dyDescent="0.25">
      <c r="A2" s="176" t="s">
        <v>643</v>
      </c>
      <c r="B2" s="176"/>
      <c r="C2" s="176"/>
      <c r="D2" s="176"/>
    </row>
    <row r="3" spans="1:7" ht="14.45" customHeight="1" x14ac:dyDescent="0.25">
      <c r="A3" s="125" t="s">
        <v>625</v>
      </c>
      <c r="B3" s="125" t="s">
        <v>624</v>
      </c>
      <c r="C3" s="125" t="s">
        <v>644</v>
      </c>
      <c r="D3" s="107" t="s">
        <v>619</v>
      </c>
    </row>
    <row r="4" spans="1:7" x14ac:dyDescent="0.25">
      <c r="A4" s="116"/>
      <c r="B4" s="116"/>
      <c r="C4" s="139"/>
      <c r="D4" s="139"/>
      <c r="E4" s="106" t="s">
        <v>313</v>
      </c>
      <c r="G4" s="145" t="str">
        <f>IF(COUNTA(B4:D4)=0, "", IF(COUNTA(4)&lt;4, "⚠️ חסרים נתונים בשורה", ""))</f>
        <v/>
      </c>
    </row>
    <row r="5" spans="1:7" x14ac:dyDescent="0.25">
      <c r="A5" s="116"/>
      <c r="B5" s="116"/>
      <c r="C5" s="139"/>
      <c r="D5" s="139"/>
      <c r="E5" s="106" t="s">
        <v>314</v>
      </c>
      <c r="G5" s="145" t="str">
        <f>IF(COUNTA(B5:D5)=0, "", IF(COUNTA(B5:D6)&lt;4, "⚠️ חסרים נתונים בשורה", ""))</f>
        <v/>
      </c>
    </row>
    <row r="6" spans="1:7" x14ac:dyDescent="0.25">
      <c r="A6" s="116"/>
      <c r="B6" s="116"/>
      <c r="C6" s="139"/>
      <c r="D6" s="139"/>
      <c r="E6" s="106" t="s">
        <v>315</v>
      </c>
      <c r="F6" s="106" t="s">
        <v>297</v>
      </c>
      <c r="G6" s="145" t="str">
        <f>IF(COUNTA(B6:D6)=0, "", IF(COUNTA(B6:D7)&lt;4, "⚠️ מילוי חלקי של הנתונים", ""))</f>
        <v/>
      </c>
    </row>
    <row r="7" spans="1:7" x14ac:dyDescent="0.25">
      <c r="A7" s="116"/>
      <c r="B7" s="116"/>
      <c r="C7" s="139"/>
      <c r="D7" s="139"/>
      <c r="F7" s="106" t="s">
        <v>626</v>
      </c>
      <c r="G7" s="145" t="str">
        <f t="shared" ref="G7:G22" si="0">IF(COUNTA(B7:D7)=0, "", IF(COUNTA(B7:D8)&lt;4, "⚠️ מילוי חלקי של הנתונים", ""))</f>
        <v/>
      </c>
    </row>
    <row r="8" spans="1:7" x14ac:dyDescent="0.25">
      <c r="A8" s="116"/>
      <c r="B8" s="116"/>
      <c r="C8" s="139"/>
      <c r="D8" s="139"/>
      <c r="G8" s="145" t="str">
        <f t="shared" si="0"/>
        <v/>
      </c>
    </row>
    <row r="9" spans="1:7" x14ac:dyDescent="0.25">
      <c r="A9" s="116"/>
      <c r="B9" s="116"/>
      <c r="C9" s="139"/>
      <c r="D9" s="139"/>
      <c r="G9" s="145" t="str">
        <f t="shared" si="0"/>
        <v/>
      </c>
    </row>
    <row r="10" spans="1:7" x14ac:dyDescent="0.25">
      <c r="A10" s="116"/>
      <c r="B10" s="116"/>
      <c r="C10" s="139"/>
      <c r="D10" s="139"/>
      <c r="G10" s="145" t="str">
        <f t="shared" si="0"/>
        <v/>
      </c>
    </row>
    <row r="11" spans="1:7" x14ac:dyDescent="0.25">
      <c r="A11" s="116"/>
      <c r="B11" s="116"/>
      <c r="C11" s="139"/>
      <c r="D11" s="139"/>
      <c r="G11" s="145" t="str">
        <f t="shared" si="0"/>
        <v/>
      </c>
    </row>
    <row r="12" spans="1:7" x14ac:dyDescent="0.25">
      <c r="A12" s="116"/>
      <c r="B12" s="116"/>
      <c r="C12" s="139"/>
      <c r="D12" s="139"/>
      <c r="G12" s="145" t="str">
        <f t="shared" si="0"/>
        <v/>
      </c>
    </row>
    <row r="13" spans="1:7" x14ac:dyDescent="0.25">
      <c r="A13" s="116"/>
      <c r="B13" s="116"/>
      <c r="C13" s="139"/>
      <c r="D13" s="139"/>
      <c r="G13" s="145" t="str">
        <f t="shared" si="0"/>
        <v/>
      </c>
    </row>
    <row r="14" spans="1:7" x14ac:dyDescent="0.25">
      <c r="A14" s="116"/>
      <c r="B14" s="116"/>
      <c r="C14" s="139"/>
      <c r="D14" s="139"/>
      <c r="G14" s="145" t="str">
        <f t="shared" si="0"/>
        <v/>
      </c>
    </row>
    <row r="15" spans="1:7" x14ac:dyDescent="0.25">
      <c r="A15" s="126"/>
      <c r="B15" s="116"/>
      <c r="C15" s="140"/>
      <c r="D15" s="139"/>
      <c r="G15" s="145" t="str">
        <f t="shared" si="0"/>
        <v/>
      </c>
    </row>
    <row r="16" spans="1:7" x14ac:dyDescent="0.25">
      <c r="A16" s="126"/>
      <c r="B16" s="116"/>
      <c r="C16" s="140"/>
      <c r="D16" s="139"/>
      <c r="G16" s="145" t="str">
        <f t="shared" si="0"/>
        <v/>
      </c>
    </row>
    <row r="17" spans="1:7" x14ac:dyDescent="0.25">
      <c r="A17" s="126"/>
      <c r="B17" s="116"/>
      <c r="C17" s="140"/>
      <c r="D17" s="139"/>
      <c r="G17" s="145" t="str">
        <f t="shared" si="0"/>
        <v/>
      </c>
    </row>
    <row r="18" spans="1:7" x14ac:dyDescent="0.25">
      <c r="A18" s="126"/>
      <c r="B18" s="116"/>
      <c r="C18" s="140"/>
      <c r="D18" s="139"/>
      <c r="G18" s="145" t="str">
        <f t="shared" si="0"/>
        <v/>
      </c>
    </row>
    <row r="19" spans="1:7" x14ac:dyDescent="0.25">
      <c r="A19" s="126"/>
      <c r="B19" s="116"/>
      <c r="C19" s="140"/>
      <c r="D19" s="139"/>
      <c r="G19" s="145" t="str">
        <f t="shared" si="0"/>
        <v/>
      </c>
    </row>
    <row r="20" spans="1:7" x14ac:dyDescent="0.25">
      <c r="A20" s="126"/>
      <c r="B20" s="116"/>
      <c r="C20" s="140"/>
      <c r="D20" s="139"/>
      <c r="G20" s="145" t="str">
        <f t="shared" si="0"/>
        <v/>
      </c>
    </row>
    <row r="21" spans="1:7" x14ac:dyDescent="0.25">
      <c r="A21" s="126"/>
      <c r="B21" s="116"/>
      <c r="C21" s="140"/>
      <c r="D21" s="139"/>
      <c r="G21" s="145" t="str">
        <f t="shared" si="0"/>
        <v/>
      </c>
    </row>
    <row r="22" spans="1:7" x14ac:dyDescent="0.25">
      <c r="A22" s="126"/>
      <c r="B22" s="116"/>
      <c r="C22" s="140"/>
      <c r="D22" s="139"/>
      <c r="G22" s="145" t="str">
        <f t="shared" si="0"/>
        <v/>
      </c>
    </row>
    <row r="23" spans="1:7" x14ac:dyDescent="0.25">
      <c r="A23" s="109"/>
      <c r="B23" s="109"/>
      <c r="C23" s="109"/>
      <c r="D23" s="107"/>
    </row>
    <row r="24" spans="1:7" x14ac:dyDescent="0.25">
      <c r="A24" s="109"/>
      <c r="B24" s="109"/>
      <c r="C24" s="109"/>
      <c r="D24" s="107"/>
    </row>
    <row r="25" spans="1:7" x14ac:dyDescent="0.25">
      <c r="A25" s="109"/>
      <c r="B25" s="109"/>
      <c r="C25" s="109"/>
      <c r="D25" s="107"/>
    </row>
    <row r="26" spans="1:7" x14ac:dyDescent="0.25">
      <c r="A26" s="109"/>
      <c r="B26" s="109"/>
      <c r="C26" s="109"/>
      <c r="D26" s="107"/>
    </row>
    <row r="27" spans="1:7" hidden="1" x14ac:dyDescent="0.25">
      <c r="A27" s="109"/>
      <c r="B27" s="109"/>
      <c r="C27" s="109"/>
      <c r="D27" s="107"/>
    </row>
    <row r="28" spans="1:7" hidden="1" x14ac:dyDescent="0.25">
      <c r="A28" s="109"/>
      <c r="B28" s="109"/>
      <c r="C28" s="109"/>
      <c r="D28" s="107"/>
    </row>
    <row r="29" spans="1:7" hidden="1" x14ac:dyDescent="0.25">
      <c r="A29" s="109"/>
      <c r="B29" s="109"/>
      <c r="C29" s="109"/>
      <c r="D29" s="107"/>
    </row>
    <row r="30" spans="1:7" hidden="1" x14ac:dyDescent="0.25">
      <c r="A30" s="109"/>
      <c r="B30" s="109"/>
      <c r="C30" s="109"/>
      <c r="D30" s="107"/>
    </row>
    <row r="31" spans="1:7" hidden="1" x14ac:dyDescent="0.25">
      <c r="A31" s="109"/>
      <c r="B31" s="109"/>
      <c r="C31" s="109"/>
      <c r="D31" s="107"/>
    </row>
    <row r="32" spans="1:7" hidden="1" x14ac:dyDescent="0.25">
      <c r="A32" s="109"/>
      <c r="B32" s="109"/>
      <c r="C32" s="109"/>
      <c r="D32" s="107"/>
    </row>
    <row r="33" spans="1:4" hidden="1" x14ac:dyDescent="0.25">
      <c r="A33" s="109"/>
      <c r="B33" s="109"/>
      <c r="C33" s="109"/>
      <c r="D33" s="107"/>
    </row>
    <row r="34" spans="1:4" hidden="1" x14ac:dyDescent="0.25">
      <c r="A34" s="109"/>
      <c r="B34" s="109"/>
      <c r="C34" s="109"/>
      <c r="D34" s="107"/>
    </row>
    <row r="35" spans="1:4" hidden="1" x14ac:dyDescent="0.25">
      <c r="A35" s="109"/>
      <c r="B35" s="109"/>
      <c r="C35" s="109"/>
      <c r="D35" s="107"/>
    </row>
  </sheetData>
  <sheetProtection algorithmName="SHA-512" hashValue="xlq3PB3nP+WCo4Hfqmy5IIDJfmMyAcaSYDRbQV8UaD9svtL9PJArJZ4WETrm9AmovpX3vSaAsHwIZJEcbxArWw==" saltValue="EAdqrmy9C3r89Gls/VSpRg==" spinCount="100000" sheet="1" objects="1" scenarios="1"/>
  <mergeCells count="1">
    <mergeCell ref="A2:D2"/>
  </mergeCells>
  <dataValidations count="1">
    <dataValidation type="list" allowBlank="1" showInputMessage="1" showErrorMessage="1" sqref="B4:B22">
      <formula1>$F$6:$F$7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workbookViewId="0">
      <selection activeCell="F6" sqref="F6"/>
    </sheetView>
  </sheetViews>
  <sheetFormatPr defaultRowHeight="15" x14ac:dyDescent="0.25"/>
  <cols>
    <col min="4" max="4" width="19.85546875" bestFit="1" customWidth="1"/>
    <col min="6" max="6" width="34.5703125" bestFit="1" customWidth="1"/>
  </cols>
  <sheetData>
    <row r="1" spans="1:7" ht="15.75" x14ac:dyDescent="0.25">
      <c r="A1" t="s">
        <v>281</v>
      </c>
      <c r="B1" t="s">
        <v>282</v>
      </c>
      <c r="C1" t="s">
        <v>283</v>
      </c>
      <c r="D1" s="123" t="s">
        <v>614</v>
      </c>
      <c r="E1" t="s">
        <v>284</v>
      </c>
      <c r="F1" s="123" t="s">
        <v>632</v>
      </c>
      <c r="G1" t="s">
        <v>285</v>
      </c>
    </row>
    <row r="2" spans="1:7" x14ac:dyDescent="0.25">
      <c r="A2">
        <v>1</v>
      </c>
      <c r="B2">
        <v>65</v>
      </c>
      <c r="C2">
        <v>1</v>
      </c>
      <c r="D2">
        <v>10</v>
      </c>
      <c r="E2">
        <v>50</v>
      </c>
      <c r="F2">
        <v>6</v>
      </c>
      <c r="G2">
        <v>30</v>
      </c>
    </row>
    <row r="3" spans="1:7" x14ac:dyDescent="0.25">
      <c r="A3">
        <v>65</v>
      </c>
      <c r="B3">
        <v>130</v>
      </c>
      <c r="C3">
        <v>2</v>
      </c>
      <c r="D3">
        <v>8</v>
      </c>
      <c r="E3">
        <v>40</v>
      </c>
      <c r="F3">
        <v>4.8</v>
      </c>
      <c r="G3">
        <v>24</v>
      </c>
    </row>
    <row r="4" spans="1:7" x14ac:dyDescent="0.25">
      <c r="A4">
        <v>130</v>
      </c>
      <c r="B4">
        <v>195</v>
      </c>
      <c r="C4">
        <v>3</v>
      </c>
      <c r="D4">
        <v>6</v>
      </c>
      <c r="E4">
        <v>30</v>
      </c>
      <c r="F4">
        <v>3.5999999999999996</v>
      </c>
      <c r="G4">
        <v>18</v>
      </c>
    </row>
    <row r="5" spans="1:7" x14ac:dyDescent="0.25">
      <c r="A5">
        <v>195</v>
      </c>
      <c r="B5">
        <v>258</v>
      </c>
      <c r="C5">
        <v>4</v>
      </c>
      <c r="D5">
        <v>4</v>
      </c>
      <c r="E5">
        <v>20</v>
      </c>
      <c r="F5">
        <v>2.3999999999999995</v>
      </c>
      <c r="G5">
        <v>11.999999999999996</v>
      </c>
    </row>
    <row r="6" spans="1:7" x14ac:dyDescent="0.25">
      <c r="C6">
        <v>5</v>
      </c>
      <c r="D6">
        <v>2</v>
      </c>
      <c r="E6">
        <v>10</v>
      </c>
      <c r="F6">
        <v>1.1999999999999993</v>
      </c>
      <c r="G6">
        <v>5.9999999999999964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ldDisplay xmlns="3d03fedb-3b58-4c60-92eb-8523f8e0d6d5" xsi:nil="true"/>
    <_x05db__x05d5__x05ea__x05e8__x05ea__x0020__x05d1__x05e1__x05d9__x05e1__x05d9__x05ea_ xmlns="3d03fedb-3b58-4c60-92eb-8523f8e0d6d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31844771A335174EA52A2DA1C9507563" ma:contentTypeVersion="3" ma:contentTypeDescription="צור מסמך חדש." ma:contentTypeScope="" ma:versionID="6c2a79860d4e55135ef0c465abca47a4">
  <xsd:schema xmlns:xsd="http://www.w3.org/2001/XMLSchema" xmlns:xs="http://www.w3.org/2001/XMLSchema" xmlns:p="http://schemas.microsoft.com/office/2006/metadata/properties" xmlns:ns1="http://schemas.microsoft.com/sharepoint/v3" xmlns:ns2="3d03fedb-3b58-4c60-92eb-8523f8e0d6d5" targetNamespace="http://schemas.microsoft.com/office/2006/metadata/properties" ma:root="true" ma:fieldsID="1466fe6a00ebe2ff9e6303efb99ca0bb" ns1:_="" ns2:_="">
    <xsd:import namespace="http://schemas.microsoft.com/sharepoint/v3"/>
    <xsd:import namespace="3d03fedb-3b58-4c60-92eb-8523f8e0d6d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ldDisplay" minOccurs="0"/>
                <xsd:element ref="ns2:_x05db__x05d5__x05ea__x05e8__x05ea__x0020__x05d1__x05e1__x05d9__x05e1__x05d9__x05ea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3fedb-3b58-4c60-92eb-8523f8e0d6d5" elementFormDefault="qualified">
    <xsd:import namespace="http://schemas.microsoft.com/office/2006/documentManagement/types"/>
    <xsd:import namespace="http://schemas.microsoft.com/office/infopath/2007/PartnerControls"/>
    <xsd:element name="eldDisplay" ma:index="10" nillable="true" ma:displayName="האם להציג" ma:internalName="eldDisplay">
      <xsd:simpleType>
        <xsd:restriction base="dms:Boolean"/>
      </xsd:simpleType>
    </xsd:element>
    <xsd:element name="_x05db__x05d5__x05ea__x05e8__x05ea__x0020__x05d1__x05e1__x05d9__x05e1__x05d9__x05ea_" ma:index="11" nillable="true" ma:displayName="כותרת בסיסית" ma:internalName="_x05db__x05d5__x05ea__x05e8__x05ea__x0020__x05d1__x05e1__x05d9__x05e1__x05d9__x05ea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D1CCF2-6235-4FD0-9F83-3173ABC79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EEB4B-6128-4258-A505-7C2E6668FFD8}">
  <ds:schemaRefs>
    <ds:schemaRef ds:uri="http://purl.org/dc/elements/1.1/"/>
    <ds:schemaRef ds:uri="http://schemas.microsoft.com/office/2006/documentManagement/types"/>
    <ds:schemaRef ds:uri="http://schemas.microsoft.com/sharepoint/v3"/>
    <ds:schemaRef ds:uri="3d03fedb-3b58-4c60-92eb-8523f8e0d6d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58C9B4-895F-4138-8DAD-81628EDC8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d03fedb-3b58-4c60-92eb-8523f8e0d6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2</vt:i4>
      </vt:variant>
    </vt:vector>
  </HeadingPairs>
  <TitlesOfParts>
    <vt:vector size="9" baseType="lpstr">
      <vt:lpstr>מקרא והנחיות</vt:lpstr>
      <vt:lpstr>פרטי המציע</vt:lpstr>
      <vt:lpstr>נסיון וצוות המציע</vt:lpstr>
      <vt:lpstr>ממליצים</vt:lpstr>
      <vt:lpstr>דירוג רשויות וסלים</vt:lpstr>
      <vt:lpstr>ניגוד עניינים</vt:lpstr>
      <vt:lpstr>נתוני סלים</vt:lpstr>
      <vt:lpstr>'דירוג רשויות וסלים'!curr_year</vt:lpstr>
      <vt:lpstr>'דירוג רשויות וסלים'!מחוז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גילי נוה כהן</dc:creator>
  <cp:lastModifiedBy>אורלי זרביב</cp:lastModifiedBy>
  <dcterms:created xsi:type="dcterms:W3CDTF">2018-03-01T11:50:14Z</dcterms:created>
  <dcterms:modified xsi:type="dcterms:W3CDTF">2026-04-30T08:45:01Z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0x01010031844771A335174EA52A2DA1C9507563</vt:lpwstr>
  </property>
</Properties>
</file>